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20" windowWidth="17520" windowHeight="12540"/>
  </bookViews>
  <sheets>
    <sheet name="A" sheetId="1" r:id="rId1"/>
  </sheets>
  <definedNames>
    <definedName name="_xlnm._FilterDatabase" localSheetId="0" hidden="1">A!$A$1:$W$20</definedName>
  </definedNames>
  <calcPr calcId="145621"/>
</workbook>
</file>

<file path=xl/calcChain.xml><?xml version="1.0" encoding="utf-8"?>
<calcChain xmlns="http://schemas.openxmlformats.org/spreadsheetml/2006/main">
  <c r="K26" i="1" l="1"/>
  <c r="H26" i="1" l="1"/>
  <c r="F26" i="1"/>
  <c r="K21" i="1" l="1"/>
  <c r="K6" i="1" l="1"/>
  <c r="F24" i="1" l="1"/>
  <c r="F28" i="1" s="1"/>
  <c r="K22" i="1" l="1"/>
  <c r="K3" i="1"/>
  <c r="K4" i="1"/>
  <c r="K5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H23" i="1"/>
  <c r="H24" i="1" l="1"/>
  <c r="H28" i="1"/>
  <c r="H29" i="1" s="1"/>
  <c r="K2" i="1"/>
  <c r="K24" i="1" l="1"/>
  <c r="K29" i="1" s="1"/>
</calcChain>
</file>

<file path=xl/sharedStrings.xml><?xml version="1.0" encoding="utf-8"?>
<sst xmlns="http://schemas.openxmlformats.org/spreadsheetml/2006/main" count="242" uniqueCount="94">
  <si>
    <t>Régió</t>
  </si>
  <si>
    <t>Elosztó</t>
  </si>
  <si>
    <t>POD azonosító</t>
  </si>
  <si>
    <t>Fogyasztási hely neve</t>
  </si>
  <si>
    <t>Fogyasztási hely címe</t>
  </si>
  <si>
    <t>Rendelkezésre álló teljesítmény</t>
  </si>
  <si>
    <t>Mérő típus</t>
  </si>
  <si>
    <t>Gyáriszám</t>
  </si>
  <si>
    <t>BP</t>
  </si>
  <si>
    <t/>
  </si>
  <si>
    <t>39N060006215000X</t>
  </si>
  <si>
    <t>MÁV RT FERENCV.PU.FÉK</t>
  </si>
  <si>
    <t>1097 BUDAPEST FÉK UTCA 8</t>
  </si>
  <si>
    <t>MJ/h</t>
  </si>
  <si>
    <t>1000522</t>
  </si>
  <si>
    <t>15073343</t>
  </si>
  <si>
    <t>16407842</t>
  </si>
  <si>
    <t>687313</t>
  </si>
  <si>
    <t>87327</t>
  </si>
  <si>
    <t>92842</t>
  </si>
  <si>
    <t>96714</t>
  </si>
  <si>
    <t>96725</t>
  </si>
  <si>
    <t>39N060006160000Z</t>
  </si>
  <si>
    <t>MÁV BP-I ÉP. KÖZMÜGAZ TAHI U</t>
  </si>
  <si>
    <t>1142BUDAPEST,  TAHI 97-101.</t>
  </si>
  <si>
    <t>SC08000001966</t>
  </si>
  <si>
    <t>39N0600064800002</t>
  </si>
  <si>
    <t>MÁV RT FERENCVÁROSI PFT</t>
  </si>
  <si>
    <t>1097 BUDAPEST, TÁBLÁS U.100.</t>
  </si>
  <si>
    <t>SC08000001961</t>
  </si>
  <si>
    <t>39N060006122000C</t>
  </si>
  <si>
    <t>MÁV RT FERENCVÁROSI PU</t>
  </si>
  <si>
    <t>1095 BUDAPEST, MESTER U</t>
  </si>
  <si>
    <t>SC08000005901</t>
  </si>
  <si>
    <t>39N0600062230000</t>
  </si>
  <si>
    <t>39N0600064710003</t>
  </si>
  <si>
    <t>MÁV MUNKÁSSZÁLLÓ TATAI U.</t>
  </si>
  <si>
    <t>1142 BUDAPEST, TATAI U 79</t>
  </si>
  <si>
    <t>39N060006476000F</t>
  </si>
  <si>
    <t xml:space="preserve"> ÉSZAKI GÉP.FÖN.ELEM U.</t>
  </si>
  <si>
    <t>1045  BP. ELEM U 5-7</t>
  </si>
  <si>
    <t>SC07000002018</t>
  </si>
  <si>
    <t>39N060006246000A</t>
  </si>
  <si>
    <t>BILK TERMINÁL I-II FORG ÉP.</t>
  </si>
  <si>
    <t>1239 BUDAPEST, OCSAI ÚT 100.</t>
  </si>
  <si>
    <t>41754</t>
  </si>
  <si>
    <t>732208</t>
  </si>
  <si>
    <t>39N060006210000L</t>
  </si>
  <si>
    <t>MÁV RT IRODAHÁZ KEREPESI 3</t>
  </si>
  <si>
    <t>1087 KEREPESI ÚT 3</t>
  </si>
  <si>
    <t>07/60</t>
  </si>
  <si>
    <t>39N060005780000Q</t>
  </si>
  <si>
    <t>BP.KELETI PU.KAZÁNTELEP</t>
  </si>
  <si>
    <t>1081 KEREPESI U.3</t>
  </si>
  <si>
    <t>Korlátozási</t>
  </si>
  <si>
    <t>FŐGÁZ</t>
  </si>
  <si>
    <t>Nem korl.</t>
  </si>
  <si>
    <t>G400</t>
  </si>
  <si>
    <t>G100</t>
  </si>
  <si>
    <t>G10</t>
  </si>
  <si>
    <t>G65</t>
  </si>
  <si>
    <t>G16</t>
  </si>
  <si>
    <t>G4</t>
  </si>
  <si>
    <t>G250</t>
  </si>
  <si>
    <t>G40</t>
  </si>
  <si>
    <t>Megjegyzés</t>
  </si>
  <si>
    <t>július</t>
  </si>
  <si>
    <t>augusztus</t>
  </si>
  <si>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</si>
  <si>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</si>
  <si>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</si>
  <si>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</si>
  <si>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</si>
  <si>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</si>
  <si>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</si>
  <si>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</si>
  <si>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</si>
  <si>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</si>
  <si>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Kapacitás lekötés</t>
  </si>
  <si>
    <t>m3/h</t>
  </si>
  <si>
    <t xml:space="preserve">2017.10.01-2018.09.31 </t>
  </si>
  <si>
    <t>328351</t>
  </si>
  <si>
    <t>96737</t>
  </si>
  <si>
    <t>MÁV FC. PGF KELENFÖLDI U. (Ferencvárosi Pályafenntartási Főnökség)</t>
  </si>
  <si>
    <t>1115 KELENFÖLDI U 18. munkásszálló épület</t>
  </si>
  <si>
    <t>0098748</t>
  </si>
  <si>
    <t>0338689</t>
  </si>
  <si>
    <t>11603992</t>
  </si>
  <si>
    <t>3402918944</t>
  </si>
  <si>
    <t>39N060006169000R</t>
  </si>
  <si>
    <t>CINKOTA HÉV kocsiszín</t>
  </si>
  <si>
    <t>1164 Budapest, Állomás tér 2.</t>
  </si>
  <si>
    <t>8000001981</t>
  </si>
  <si>
    <t>BHÉV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</si>
</sst>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/>
    <xf numFmtId="0" fontId="5" fillId="0" borderId="1" xfId="0" applyFont="1" applyFill="1" applyBorder="1" applyAlignment="1">
      <alignment wrapText="1"/>
    </xf>
    <xf numFmtId="1" fontId="4" fillId="0" borderId="0" xfId="0" applyNumberFormat="1" applyFont="1" applyFill="1"/>
    <xf numFmtId="1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3" fontId="5" fillId="0" borderId="1" xfId="0" applyNumberFormat="1" applyFont="1" applyFill="1" applyBorder="1"/>
    <xf numFmtId="3" fontId="5" fillId="0" borderId="0" xfId="0" applyNumberFormat="1" applyFont="1" applyFill="1"/>
    <xf numFmtId="0" fontId="5" fillId="0" borderId="0" xfId="0" applyFont="1" applyFill="1"/>
    <xf numFmtId="0" fontId="2" fillId="0" borderId="0" xfId="0" applyFont="1" applyFill="1" applyAlignment="1">
      <alignment horizontal="right"/>
    </xf>
    <xf numFmtId="3" fontId="4" fillId="0" borderId="0" xfId="0" applyNumberFormat="1" applyFont="1" applyFill="1"/>
    <xf numFmtId="3" fontId="5" fillId="0" borderId="2" xfId="0" applyNumberFormat="1" applyFont="1" applyFill="1" applyBorder="1"/>
    <xf numFmtId="0" fontId="7" fillId="0" borderId="1" xfId="2" applyFont="1" applyFill="1" applyBorder="1"/>
    <xf numFmtId="0" fontId="7" fillId="0" borderId="1" xfId="2" applyFont="1" applyFill="1" applyBorder="1" applyAlignment="1">
      <alignment horizontal="left" vertical="center"/>
    </xf>
    <xf numFmtId="3" fontId="7" fillId="0" borderId="1" xfId="2" applyNumberFormat="1" applyFont="1" applyFill="1" applyBorder="1"/>
    <xf numFmtId="0" fontId="7" fillId="0" borderId="1" xfId="2" applyFont="1" applyFill="1" applyBorder="1" applyAlignment="1">
      <alignment horizontal="right"/>
    </xf>
    <xf numFmtId="0" fontId="7" fillId="0" borderId="1" xfId="2" applyFont="1" applyFill="1" applyBorder="1" applyAlignment="1">
      <alignment horizontal="center" vertical="center"/>
    </xf>
    <xf numFmtId="3" fontId="7" fillId="0" borderId="2" xfId="2" applyNumberFormat="1" applyFont="1" applyFill="1" applyBorder="1"/>
    <xf numFmtId="0" fontId="7" fillId="0" borderId="0" xfId="2" applyFont="1" applyFill="1"/>
    <xf numFmtId="0" fontId="4" fillId="0" borderId="3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right"/>
    </xf>
    <xf numFmtId="3" fontId="5" fillId="0" borderId="3" xfId="0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3" fontId="5" fillId="0" borderId="4" xfId="0" applyNumberFormat="1" applyFont="1" applyFill="1" applyBorder="1"/>
    <xf numFmtId="0" fontId="4" fillId="0" borderId="5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right"/>
    </xf>
    <xf numFmtId="3" fontId="5" fillId="0" borderId="5" xfId="0" applyNumberFormat="1" applyFont="1" applyFill="1" applyBorder="1"/>
    <xf numFmtId="0" fontId="2" fillId="0" borderId="5" xfId="1" applyFont="1" applyFill="1" applyBorder="1" applyAlignment="1">
      <alignment horizontal="center" vertical="center"/>
    </xf>
    <xf numFmtId="3" fontId="5" fillId="0" borderId="6" xfId="0" applyNumberFormat="1" applyFont="1" applyFill="1" applyBorder="1"/>
    <xf numFmtId="3" fontId="4" fillId="0" borderId="1" xfId="0" applyNumberFormat="1" applyFont="1" applyFill="1" applyBorder="1"/>
    <xf numFmtId="0" fontId="5" fillId="0" borderId="1" xfId="0" applyFont="1" applyFill="1" applyBorder="1" applyAlignment="1">
      <alignment horizontal="right" wrapText="1"/>
    </xf>
    <xf numFmtId="0" fontId="0" fillId="0" borderId="1" xfId="0" applyFont="1" applyFill="1" applyBorder="1"/>
    <xf numFmtId="3" fontId="0" fillId="0" borderId="1" xfId="0" applyNumberFormat="1" applyFont="1" applyFill="1" applyBorder="1"/>
    <xf numFmtId="0" fontId="0" fillId="0" borderId="1" xfId="0" applyFont="1" applyFill="1" applyBorder="1" applyAlignment="1">
      <alignment horizontal="right"/>
    </xf>
    <xf numFmtId="0" fontId="0" fillId="0" borderId="0" xfId="0" applyFont="1" applyFill="1"/>
    <xf numFmtId="0" fontId="0" fillId="0" borderId="3" xfId="0" applyFont="1" applyFill="1" applyBorder="1"/>
    <xf numFmtId="3" fontId="0" fillId="0" borderId="3" xfId="0" applyNumberFormat="1" applyFont="1" applyFill="1" applyBorder="1"/>
    <xf numFmtId="0" fontId="0" fillId="0" borderId="5" xfId="0" applyFont="1" applyFill="1" applyBorder="1"/>
    <xf numFmtId="3" fontId="0" fillId="0" borderId="5" xfId="0" applyNumberFormat="1" applyFont="1" applyFill="1" applyBorder="1"/>
  </cellXfs>
  <cellStyles count="3">
    <cellStyle name="Figyelmeztetés" xfId="2" builtinId="11"/>
    <cellStyle name="Normál" xfId="0" builtinId="0"/>
    <cellStyle name="Normál_Munka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workbookViewId="0"/>
  </sheetViews>
  <sheetFormatPr defaultRowHeight="15" x14ac:dyDescent="0.25"/>
  <cols>
    <col min="1" max="1" width="6" style="4" bestFit="1" customWidth="1"/>
    <col min="2" max="2" width="7.28515625" style="4" bestFit="1" customWidth="1"/>
    <col min="3" max="3" width="18.140625" style="4" bestFit="1" customWidth="1"/>
    <col min="4" max="4" width="30" style="4" bestFit="1" customWidth="1"/>
    <col min="5" max="5" width="28.5703125" style="4" bestFit="1" customWidth="1"/>
    <col min="6" max="6" width="8.28515625" style="4" customWidth="1"/>
    <col min="7" max="7" width="5.42578125" style="4" customWidth="1"/>
    <col min="8" max="8" width="16.42578125" style="4" bestFit="1" customWidth="1"/>
    <col min="9" max="9" width="5.85546875" style="10" bestFit="1" customWidth="1"/>
    <col min="10" max="10" width="14.28515625" style="10" bestFit="1" customWidth="1"/>
    <col min="11" max="11" width="10.85546875" style="16" bestFit="1" customWidth="1"/>
    <col min="12" max="23" width="11.5703125" style="4" customWidth="1"/>
    <col min="24" max="24" width="8.85546875" style="4" bestFit="1" customWidth="1"/>
    <col min="25" max="16384" width="9.140625" style="4"/>
  </cols>
  <sheetData>
    <row r="1" spans="1:26" s="13" customFormat="1" ht="7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/>
      <c r="H1" s="5" t="s">
        <v>78</v>
      </c>
      <c r="I1" s="40" t="s">
        <v>6</v>
      </c>
      <c r="J1" s="40" t="s">
        <v>7</v>
      </c>
      <c r="K1" s="5" t="s">
        <v>80</v>
      </c>
      <c r="L1" s="5" t="s">
        <v>69</v>
      </c>
      <c r="M1" s="5" t="s">
        <v>70</v>
      </c>
      <c r="N1" s="5" t="s">
        <v>71</v>
      </c>
      <c r="O1" s="5" t="s">
        <v>72</v>
      </c>
      <c r="P1" s="5" t="s">
        <v>73</v>
      </c>
      <c r="Q1" s="5" t="s">
        <v>74</v>
      </c>
      <c r="R1" s="5" t="s">
        <v>75</v>
      </c>
      <c r="S1" s="5" t="s">
        <v>76</v>
      </c>
      <c r="T1" s="5" t="s">
        <v>77</v>
      </c>
      <c r="U1" s="5" t="s">
        <v>66</v>
      </c>
      <c r="V1" s="5" t="s">
        <v>67</v>
      </c>
      <c r="W1" s="5" t="s">
        <v>68</v>
      </c>
      <c r="X1" s="11" t="s">
        <v>65</v>
      </c>
      <c r="Y1" s="12" t="s">
        <v>54</v>
      </c>
    </row>
    <row r="2" spans="1:26" x14ac:dyDescent="0.25">
      <c r="A2" s="3" t="s">
        <v>8</v>
      </c>
      <c r="B2" s="2" t="s">
        <v>55</v>
      </c>
      <c r="C2" s="3" t="s">
        <v>51</v>
      </c>
      <c r="D2" s="41" t="s">
        <v>52</v>
      </c>
      <c r="E2" s="41" t="s">
        <v>53</v>
      </c>
      <c r="F2" s="42">
        <v>3400</v>
      </c>
      <c r="G2" s="41" t="s">
        <v>13</v>
      </c>
      <c r="H2" s="42">
        <v>3400</v>
      </c>
      <c r="I2" s="7" t="s">
        <v>58</v>
      </c>
      <c r="J2" s="41" t="s">
        <v>81</v>
      </c>
      <c r="K2" s="14">
        <f>+SUM(L2:W2)</f>
        <v>293200</v>
      </c>
      <c r="L2" s="42">
        <v>13799.999999999998</v>
      </c>
      <c r="M2" s="42">
        <v>35650</v>
      </c>
      <c r="N2" s="42">
        <v>46000</v>
      </c>
      <c r="O2" s="42">
        <v>57499.999999999993</v>
      </c>
      <c r="P2" s="42">
        <v>49449.999999999993</v>
      </c>
      <c r="Q2" s="42">
        <v>37950</v>
      </c>
      <c r="R2" s="42">
        <v>37900</v>
      </c>
      <c r="S2" s="42">
        <v>6899.9999999999991</v>
      </c>
      <c r="T2" s="42">
        <v>1724.9999999999998</v>
      </c>
      <c r="U2" s="42">
        <v>1724.9999999999998</v>
      </c>
      <c r="V2" s="42">
        <v>1724.9999999999998</v>
      </c>
      <c r="W2" s="42">
        <v>2875</v>
      </c>
      <c r="X2" s="3"/>
      <c r="Y2" s="1" t="s">
        <v>56</v>
      </c>
      <c r="Z2" s="19"/>
    </row>
    <row r="3" spans="1:26" s="44" customFormat="1" x14ac:dyDescent="0.25">
      <c r="A3" s="41" t="s">
        <v>8</v>
      </c>
      <c r="B3" s="41" t="s">
        <v>55</v>
      </c>
      <c r="C3" s="41" t="s">
        <v>30</v>
      </c>
      <c r="D3" s="41" t="s">
        <v>31</v>
      </c>
      <c r="E3" s="41" t="s">
        <v>32</v>
      </c>
      <c r="F3" s="41">
        <v>34000</v>
      </c>
      <c r="G3" s="41" t="s">
        <v>13</v>
      </c>
      <c r="H3" s="42">
        <v>8160</v>
      </c>
      <c r="I3" s="43"/>
      <c r="J3" s="41" t="s">
        <v>33</v>
      </c>
      <c r="K3" s="42">
        <f t="shared" ref="K3:K22" si="0">+SUM(L3:W3)</f>
        <v>509450</v>
      </c>
      <c r="L3" s="41">
        <v>33350</v>
      </c>
      <c r="M3" s="41">
        <v>57499.999999999993</v>
      </c>
      <c r="N3" s="41">
        <v>98899.999999999985</v>
      </c>
      <c r="O3" s="41">
        <v>120749.99999999999</v>
      </c>
      <c r="P3" s="41">
        <v>82800</v>
      </c>
      <c r="Q3" s="41">
        <v>74750</v>
      </c>
      <c r="R3" s="41">
        <v>20700</v>
      </c>
      <c r="S3" s="41">
        <v>8049.9999999999991</v>
      </c>
      <c r="T3" s="41">
        <v>3449.9999999999995</v>
      </c>
      <c r="U3" s="41">
        <v>2875</v>
      </c>
      <c r="V3" s="41">
        <v>2875</v>
      </c>
      <c r="W3" s="41">
        <v>3449.9999999999995</v>
      </c>
      <c r="X3" s="41"/>
      <c r="Y3" s="41" t="s">
        <v>56</v>
      </c>
      <c r="Z3" s="41"/>
    </row>
    <row r="4" spans="1:26" s="44" customFormat="1" x14ac:dyDescent="0.25">
      <c r="A4" s="41" t="s">
        <v>8</v>
      </c>
      <c r="B4" s="41" t="s">
        <v>55</v>
      </c>
      <c r="C4" s="41" t="s">
        <v>22</v>
      </c>
      <c r="D4" s="41" t="s">
        <v>23</v>
      </c>
      <c r="E4" s="41" t="s">
        <v>24</v>
      </c>
      <c r="F4" s="41">
        <v>14620</v>
      </c>
      <c r="G4" s="41" t="s">
        <v>13</v>
      </c>
      <c r="H4" s="42">
        <v>8500</v>
      </c>
      <c r="I4" s="43"/>
      <c r="J4" s="41" t="s">
        <v>25</v>
      </c>
      <c r="K4" s="42">
        <f t="shared" si="0"/>
        <v>288650</v>
      </c>
      <c r="L4" s="41">
        <v>13799.999999999998</v>
      </c>
      <c r="M4" s="41">
        <v>40250</v>
      </c>
      <c r="N4" s="41">
        <v>51749.999999999993</v>
      </c>
      <c r="O4" s="41">
        <v>69000</v>
      </c>
      <c r="P4" s="41">
        <v>51749.999999999993</v>
      </c>
      <c r="Q4" s="41">
        <v>41400</v>
      </c>
      <c r="R4" s="41">
        <v>12649.999999999998</v>
      </c>
      <c r="S4" s="41">
        <v>4600</v>
      </c>
      <c r="T4" s="41">
        <v>575</v>
      </c>
      <c r="U4" s="41">
        <v>575</v>
      </c>
      <c r="V4" s="41">
        <v>575</v>
      </c>
      <c r="W4" s="41">
        <v>1724.9999999999998</v>
      </c>
      <c r="X4" s="41"/>
      <c r="Y4" s="41" t="s">
        <v>56</v>
      </c>
      <c r="Z4" s="41"/>
    </row>
    <row r="5" spans="1:26" s="44" customFormat="1" x14ac:dyDescent="0.25">
      <c r="A5" s="41" t="s">
        <v>8</v>
      </c>
      <c r="B5" s="41" t="s">
        <v>55</v>
      </c>
      <c r="C5" s="41" t="s">
        <v>47</v>
      </c>
      <c r="D5" s="41" t="s">
        <v>48</v>
      </c>
      <c r="E5" s="41" t="s">
        <v>49</v>
      </c>
      <c r="F5" s="41">
        <v>3604</v>
      </c>
      <c r="G5" s="41" t="s">
        <v>13</v>
      </c>
      <c r="H5" s="42">
        <v>3604</v>
      </c>
      <c r="I5" s="43" t="s">
        <v>58</v>
      </c>
      <c r="J5" s="41" t="s">
        <v>50</v>
      </c>
      <c r="K5" s="42">
        <f t="shared" si="0"/>
        <v>179400</v>
      </c>
      <c r="L5" s="41">
        <v>12649.999999999998</v>
      </c>
      <c r="M5" s="41">
        <v>23000</v>
      </c>
      <c r="N5" s="41">
        <v>34500</v>
      </c>
      <c r="O5" s="41">
        <v>41400</v>
      </c>
      <c r="P5" s="41">
        <v>25299.999999999996</v>
      </c>
      <c r="Q5" s="41">
        <v>23000</v>
      </c>
      <c r="R5" s="41">
        <v>9200</v>
      </c>
      <c r="S5" s="41">
        <v>5750</v>
      </c>
      <c r="T5" s="41">
        <v>1150</v>
      </c>
      <c r="U5" s="41">
        <v>804.99999999999989</v>
      </c>
      <c r="V5" s="41">
        <v>804.99999999999989</v>
      </c>
      <c r="W5" s="41">
        <v>1839.9999999999998</v>
      </c>
      <c r="X5" s="41"/>
      <c r="Y5" s="41" t="s">
        <v>56</v>
      </c>
      <c r="Z5" s="41"/>
    </row>
    <row r="6" spans="1:26" s="26" customFormat="1" x14ac:dyDescent="0.25">
      <c r="A6" s="20" t="s">
        <v>8</v>
      </c>
      <c r="B6" s="21" t="s">
        <v>55</v>
      </c>
      <c r="C6" s="20" t="s">
        <v>10</v>
      </c>
      <c r="D6" s="20" t="s">
        <v>11</v>
      </c>
      <c r="E6" s="20" t="s">
        <v>12</v>
      </c>
      <c r="F6" s="22">
        <v>4760</v>
      </c>
      <c r="G6" s="20" t="s">
        <v>13</v>
      </c>
      <c r="H6" s="22">
        <v>4760</v>
      </c>
      <c r="I6" s="23" t="s">
        <v>59</v>
      </c>
      <c r="J6" s="20" t="s">
        <v>14</v>
      </c>
      <c r="K6" s="22">
        <f t="shared" si="0"/>
        <v>241500</v>
      </c>
      <c r="L6" s="22">
        <v>11500</v>
      </c>
      <c r="M6" s="22">
        <v>24149.999999999996</v>
      </c>
      <c r="N6" s="22">
        <v>34500</v>
      </c>
      <c r="O6" s="22">
        <v>36800</v>
      </c>
      <c r="P6" s="22">
        <v>36800</v>
      </c>
      <c r="Q6" s="22">
        <v>35650</v>
      </c>
      <c r="R6" s="22">
        <v>23000</v>
      </c>
      <c r="S6" s="22">
        <v>9200</v>
      </c>
      <c r="T6" s="22">
        <v>9200</v>
      </c>
      <c r="U6" s="22">
        <v>5750</v>
      </c>
      <c r="V6" s="22">
        <v>5750</v>
      </c>
      <c r="W6" s="22">
        <v>9200</v>
      </c>
      <c r="X6" s="20"/>
      <c r="Y6" s="24" t="s">
        <v>56</v>
      </c>
      <c r="Z6" s="25"/>
    </row>
    <row r="7" spans="1:26" x14ac:dyDescent="0.25">
      <c r="A7" s="3" t="s">
        <v>8</v>
      </c>
      <c r="B7" s="2" t="s">
        <v>55</v>
      </c>
      <c r="C7" s="41" t="s">
        <v>9</v>
      </c>
      <c r="D7" s="41" t="s">
        <v>9</v>
      </c>
      <c r="E7" s="41" t="s">
        <v>9</v>
      </c>
      <c r="F7" s="41" t="s">
        <v>9</v>
      </c>
      <c r="G7" s="41" t="s">
        <v>9</v>
      </c>
      <c r="H7" s="42" t="s">
        <v>9</v>
      </c>
      <c r="I7" s="7" t="s">
        <v>60</v>
      </c>
      <c r="J7" s="41" t="s">
        <v>15</v>
      </c>
      <c r="K7" s="14">
        <f t="shared" si="0"/>
        <v>0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3"/>
      <c r="Y7" s="1" t="s">
        <v>56</v>
      </c>
      <c r="Z7" s="19"/>
    </row>
    <row r="8" spans="1:26" x14ac:dyDescent="0.25">
      <c r="A8" s="3" t="s">
        <v>8</v>
      </c>
      <c r="B8" s="2" t="s">
        <v>55</v>
      </c>
      <c r="C8" s="41" t="s">
        <v>9</v>
      </c>
      <c r="D8" s="41" t="s">
        <v>9</v>
      </c>
      <c r="E8" s="41" t="s">
        <v>9</v>
      </c>
      <c r="F8" s="41" t="s">
        <v>9</v>
      </c>
      <c r="G8" s="41" t="s">
        <v>9</v>
      </c>
      <c r="H8" s="42" t="s">
        <v>9</v>
      </c>
      <c r="I8" s="7" t="s">
        <v>61</v>
      </c>
      <c r="J8" s="41" t="s">
        <v>16</v>
      </c>
      <c r="K8" s="14">
        <f t="shared" si="0"/>
        <v>0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3"/>
      <c r="Y8" s="1" t="s">
        <v>56</v>
      </c>
      <c r="Z8" s="19"/>
    </row>
    <row r="9" spans="1:26" x14ac:dyDescent="0.25">
      <c r="A9" s="3" t="s">
        <v>8</v>
      </c>
      <c r="B9" s="2" t="s">
        <v>55</v>
      </c>
      <c r="C9" s="41" t="s">
        <v>9</v>
      </c>
      <c r="D9" s="41" t="s">
        <v>9</v>
      </c>
      <c r="E9" s="41" t="s">
        <v>9</v>
      </c>
      <c r="F9" s="41" t="s">
        <v>9</v>
      </c>
      <c r="G9" s="41" t="s">
        <v>9</v>
      </c>
      <c r="H9" s="42" t="s">
        <v>9</v>
      </c>
      <c r="I9" s="7" t="s">
        <v>59</v>
      </c>
      <c r="J9" s="41" t="s">
        <v>17</v>
      </c>
      <c r="K9" s="14">
        <f t="shared" si="0"/>
        <v>0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3"/>
      <c r="Y9" s="1" t="s">
        <v>56</v>
      </c>
      <c r="Z9" s="19"/>
    </row>
    <row r="10" spans="1:26" x14ac:dyDescent="0.25">
      <c r="A10" s="3" t="s">
        <v>8</v>
      </c>
      <c r="B10" s="2" t="s">
        <v>55</v>
      </c>
      <c r="C10" s="41" t="s">
        <v>9</v>
      </c>
      <c r="D10" s="41" t="s">
        <v>9</v>
      </c>
      <c r="E10" s="41" t="s">
        <v>9</v>
      </c>
      <c r="F10" s="41" t="s">
        <v>9</v>
      </c>
      <c r="G10" s="41" t="s">
        <v>9</v>
      </c>
      <c r="H10" s="42" t="s">
        <v>9</v>
      </c>
      <c r="I10" s="8" t="s">
        <v>59</v>
      </c>
      <c r="J10" s="41" t="s">
        <v>18</v>
      </c>
      <c r="K10" s="14">
        <f t="shared" si="0"/>
        <v>0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3"/>
      <c r="Y10" s="1" t="s">
        <v>56</v>
      </c>
      <c r="Z10" s="19"/>
    </row>
    <row r="11" spans="1:26" x14ac:dyDescent="0.25">
      <c r="A11" s="3" t="s">
        <v>8</v>
      </c>
      <c r="B11" s="2" t="s">
        <v>55</v>
      </c>
      <c r="C11" s="41" t="s">
        <v>9</v>
      </c>
      <c r="D11" s="41" t="s">
        <v>9</v>
      </c>
      <c r="E11" s="41" t="s">
        <v>9</v>
      </c>
      <c r="F11" s="41" t="s">
        <v>9</v>
      </c>
      <c r="G11" s="41" t="s">
        <v>9</v>
      </c>
      <c r="H11" s="42" t="s">
        <v>9</v>
      </c>
      <c r="I11" s="8" t="s">
        <v>62</v>
      </c>
      <c r="J11" s="41" t="s">
        <v>19</v>
      </c>
      <c r="K11" s="14">
        <f t="shared" si="0"/>
        <v>0</v>
      </c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3"/>
      <c r="Y11" s="1" t="s">
        <v>56</v>
      </c>
      <c r="Z11" s="19"/>
    </row>
    <row r="12" spans="1:26" x14ac:dyDescent="0.25">
      <c r="A12" s="3" t="s">
        <v>8</v>
      </c>
      <c r="B12" s="2" t="s">
        <v>55</v>
      </c>
      <c r="C12" s="41" t="s">
        <v>9</v>
      </c>
      <c r="D12" s="41" t="s">
        <v>9</v>
      </c>
      <c r="E12" s="41" t="s">
        <v>9</v>
      </c>
      <c r="F12" s="41" t="s">
        <v>9</v>
      </c>
      <c r="G12" s="41" t="s">
        <v>9</v>
      </c>
      <c r="H12" s="42" t="s">
        <v>9</v>
      </c>
      <c r="I12" s="8" t="s">
        <v>62</v>
      </c>
      <c r="J12" s="41" t="s">
        <v>20</v>
      </c>
      <c r="K12" s="14">
        <f t="shared" si="0"/>
        <v>0</v>
      </c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3"/>
      <c r="Y12" s="1" t="s">
        <v>56</v>
      </c>
      <c r="Z12" s="19"/>
    </row>
    <row r="13" spans="1:26" x14ac:dyDescent="0.25">
      <c r="A13" s="3" t="s">
        <v>8</v>
      </c>
      <c r="B13" s="2" t="s">
        <v>55</v>
      </c>
      <c r="C13" s="41" t="s">
        <v>9</v>
      </c>
      <c r="D13" s="41" t="s">
        <v>9</v>
      </c>
      <c r="E13" s="41" t="s">
        <v>9</v>
      </c>
      <c r="F13" s="41" t="s">
        <v>9</v>
      </c>
      <c r="G13" s="41" t="s">
        <v>9</v>
      </c>
      <c r="H13" s="42" t="s">
        <v>9</v>
      </c>
      <c r="I13" s="8" t="s">
        <v>62</v>
      </c>
      <c r="J13" s="41" t="s">
        <v>21</v>
      </c>
      <c r="K13" s="14">
        <f t="shared" si="0"/>
        <v>0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3"/>
      <c r="Y13" s="1" t="s">
        <v>56</v>
      </c>
      <c r="Z13" s="19"/>
    </row>
    <row r="14" spans="1:26" x14ac:dyDescent="0.25">
      <c r="A14" s="3" t="s">
        <v>8</v>
      </c>
      <c r="B14" s="2" t="s">
        <v>55</v>
      </c>
      <c r="C14" s="41" t="s">
        <v>9</v>
      </c>
      <c r="D14" s="41" t="s">
        <v>9</v>
      </c>
      <c r="E14" s="41" t="s">
        <v>9</v>
      </c>
      <c r="F14" s="41" t="s">
        <v>9</v>
      </c>
      <c r="G14" s="41" t="s">
        <v>9</v>
      </c>
      <c r="H14" s="42" t="s">
        <v>9</v>
      </c>
      <c r="I14" s="8" t="s">
        <v>9</v>
      </c>
      <c r="J14" s="41" t="s">
        <v>82</v>
      </c>
      <c r="K14" s="14">
        <f t="shared" si="0"/>
        <v>0</v>
      </c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3"/>
      <c r="Y14" s="1" t="s">
        <v>56</v>
      </c>
      <c r="Z14" s="19"/>
    </row>
    <row r="15" spans="1:26" x14ac:dyDescent="0.25">
      <c r="A15" s="3" t="s">
        <v>8</v>
      </c>
      <c r="B15" s="2" t="s">
        <v>55</v>
      </c>
      <c r="C15" s="41" t="s">
        <v>34</v>
      </c>
      <c r="D15" s="41" t="s">
        <v>83</v>
      </c>
      <c r="E15" s="41" t="s">
        <v>84</v>
      </c>
      <c r="F15" s="42">
        <v>7820</v>
      </c>
      <c r="G15" s="41" t="s">
        <v>13</v>
      </c>
      <c r="H15" s="42">
        <v>3434</v>
      </c>
      <c r="I15" s="8"/>
      <c r="J15" s="41" t="s">
        <v>85</v>
      </c>
      <c r="K15" s="14">
        <f t="shared" si="0"/>
        <v>115000</v>
      </c>
      <c r="L15" s="42">
        <v>6899.9999999999991</v>
      </c>
      <c r="M15" s="42">
        <v>13799.999999999998</v>
      </c>
      <c r="N15" s="42">
        <v>17250</v>
      </c>
      <c r="O15" s="42">
        <v>18400</v>
      </c>
      <c r="P15" s="42">
        <v>17250</v>
      </c>
      <c r="Q15" s="42">
        <v>14949.999999999998</v>
      </c>
      <c r="R15" s="42">
        <v>12649.999999999998</v>
      </c>
      <c r="S15" s="42">
        <v>5750</v>
      </c>
      <c r="T15" s="42">
        <v>2300</v>
      </c>
      <c r="U15" s="42">
        <v>1150</v>
      </c>
      <c r="V15" s="42">
        <v>1150</v>
      </c>
      <c r="W15" s="42">
        <v>3449.9999999999995</v>
      </c>
      <c r="X15" s="3"/>
      <c r="Y15" s="1" t="s">
        <v>56</v>
      </c>
      <c r="Z15" s="19"/>
    </row>
    <row r="16" spans="1:26" x14ac:dyDescent="0.25">
      <c r="A16" s="3" t="s">
        <v>8</v>
      </c>
      <c r="B16" s="2" t="s">
        <v>55</v>
      </c>
      <c r="C16" s="41" t="s">
        <v>9</v>
      </c>
      <c r="D16" s="41" t="s">
        <v>9</v>
      </c>
      <c r="E16" s="41" t="s">
        <v>9</v>
      </c>
      <c r="F16" s="41" t="s">
        <v>9</v>
      </c>
      <c r="G16" s="41" t="s">
        <v>9</v>
      </c>
      <c r="H16" s="42" t="s">
        <v>9</v>
      </c>
      <c r="I16" s="9"/>
      <c r="J16" s="41" t="s">
        <v>86</v>
      </c>
      <c r="K16" s="14">
        <f t="shared" si="0"/>
        <v>0</v>
      </c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3"/>
      <c r="Y16" s="1" t="s">
        <v>56</v>
      </c>
      <c r="Z16" s="19"/>
    </row>
    <row r="17" spans="1:26" x14ac:dyDescent="0.25">
      <c r="A17" s="3" t="s">
        <v>8</v>
      </c>
      <c r="B17" s="2" t="s">
        <v>55</v>
      </c>
      <c r="C17" s="41" t="s">
        <v>9</v>
      </c>
      <c r="D17" s="41" t="s">
        <v>9</v>
      </c>
      <c r="E17" s="41" t="s">
        <v>9</v>
      </c>
      <c r="F17" s="41" t="s">
        <v>9</v>
      </c>
      <c r="G17" s="41" t="s">
        <v>9</v>
      </c>
      <c r="H17" s="42" t="s">
        <v>9</v>
      </c>
      <c r="I17" s="8"/>
      <c r="J17" s="41" t="s">
        <v>87</v>
      </c>
      <c r="K17" s="14">
        <f t="shared" si="0"/>
        <v>0</v>
      </c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3"/>
      <c r="Y17" s="1" t="s">
        <v>56</v>
      </c>
      <c r="Z17" s="19"/>
    </row>
    <row r="18" spans="1:26" x14ac:dyDescent="0.25">
      <c r="A18" s="3" t="s">
        <v>8</v>
      </c>
      <c r="B18" s="2" t="s">
        <v>55</v>
      </c>
      <c r="C18" s="41" t="s">
        <v>42</v>
      </c>
      <c r="D18" s="41" t="s">
        <v>43</v>
      </c>
      <c r="E18" s="41" t="s">
        <v>44</v>
      </c>
      <c r="F18" s="42">
        <v>3434</v>
      </c>
      <c r="G18" s="41" t="s">
        <v>13</v>
      </c>
      <c r="H18" s="42">
        <v>3434</v>
      </c>
      <c r="I18" s="9" t="s">
        <v>64</v>
      </c>
      <c r="J18" s="41" t="s">
        <v>45</v>
      </c>
      <c r="K18" s="14">
        <f t="shared" si="0"/>
        <v>25300</v>
      </c>
      <c r="L18" s="42">
        <v>804.99999999999989</v>
      </c>
      <c r="M18" s="42">
        <v>1724.9999999999998</v>
      </c>
      <c r="N18" s="42">
        <v>4600</v>
      </c>
      <c r="O18" s="42">
        <v>4600</v>
      </c>
      <c r="P18" s="42">
        <v>4600</v>
      </c>
      <c r="Q18" s="42">
        <v>3449.9999999999995</v>
      </c>
      <c r="R18" s="42">
        <v>2875</v>
      </c>
      <c r="S18" s="42">
        <v>1150</v>
      </c>
      <c r="T18" s="42">
        <v>345</v>
      </c>
      <c r="U18" s="42">
        <v>229.99999999999997</v>
      </c>
      <c r="V18" s="42">
        <v>229.99999999999997</v>
      </c>
      <c r="W18" s="42">
        <v>690</v>
      </c>
      <c r="X18" s="3"/>
      <c r="Y18" s="1" t="s">
        <v>56</v>
      </c>
      <c r="Z18" s="19"/>
    </row>
    <row r="19" spans="1:26" x14ac:dyDescent="0.25">
      <c r="A19" s="27" t="s">
        <v>8</v>
      </c>
      <c r="B19" s="28" t="s">
        <v>55</v>
      </c>
      <c r="C19" s="45" t="s">
        <v>9</v>
      </c>
      <c r="D19" s="45" t="s">
        <v>9</v>
      </c>
      <c r="E19" s="45" t="s">
        <v>9</v>
      </c>
      <c r="F19" s="45" t="s">
        <v>9</v>
      </c>
      <c r="G19" s="45" t="s">
        <v>9</v>
      </c>
      <c r="H19" s="46" t="s">
        <v>9</v>
      </c>
      <c r="I19" s="29" t="s">
        <v>64</v>
      </c>
      <c r="J19" s="45" t="s">
        <v>46</v>
      </c>
      <c r="K19" s="30">
        <f t="shared" si="0"/>
        <v>0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27"/>
      <c r="Y19" s="31" t="s">
        <v>56</v>
      </c>
      <c r="Z19" s="32"/>
    </row>
    <row r="20" spans="1:26" s="41" customFormat="1" x14ac:dyDescent="0.25">
      <c r="A20" s="41" t="s">
        <v>8</v>
      </c>
      <c r="B20" s="41" t="s">
        <v>55</v>
      </c>
      <c r="C20" s="41" t="s">
        <v>35</v>
      </c>
      <c r="D20" s="41" t="s">
        <v>36</v>
      </c>
      <c r="E20" s="41" t="s">
        <v>37</v>
      </c>
      <c r="F20" s="41">
        <v>8160</v>
      </c>
      <c r="G20" s="41" t="s">
        <v>13</v>
      </c>
      <c r="H20" s="42">
        <v>4080</v>
      </c>
      <c r="I20" s="43" t="s">
        <v>63</v>
      </c>
      <c r="J20" s="41" t="s">
        <v>88</v>
      </c>
      <c r="K20" s="14">
        <f t="shared" si="0"/>
        <v>114900</v>
      </c>
      <c r="L20" s="41">
        <v>8000</v>
      </c>
      <c r="M20" s="41">
        <v>14900</v>
      </c>
      <c r="N20" s="41">
        <v>17250</v>
      </c>
      <c r="O20" s="41">
        <v>25299.999999999996</v>
      </c>
      <c r="P20" s="41">
        <v>16099.999999999998</v>
      </c>
      <c r="Q20" s="41">
        <v>13799.999999999998</v>
      </c>
      <c r="R20" s="41">
        <v>5750</v>
      </c>
      <c r="S20" s="41">
        <v>4600</v>
      </c>
      <c r="T20" s="41">
        <v>2300</v>
      </c>
      <c r="U20" s="41">
        <v>2300</v>
      </c>
      <c r="V20" s="41">
        <v>2300</v>
      </c>
      <c r="W20" s="41">
        <v>2300</v>
      </c>
      <c r="Y20" s="41" t="s">
        <v>56</v>
      </c>
    </row>
    <row r="21" spans="1:26" x14ac:dyDescent="0.25">
      <c r="A21" s="33" t="s">
        <v>8</v>
      </c>
      <c r="B21" s="34" t="s">
        <v>55</v>
      </c>
      <c r="C21" s="33" t="s">
        <v>38</v>
      </c>
      <c r="D21" s="47" t="s">
        <v>39</v>
      </c>
      <c r="E21" s="47" t="s">
        <v>40</v>
      </c>
      <c r="F21" s="48">
        <v>18020</v>
      </c>
      <c r="G21" s="47" t="s">
        <v>13</v>
      </c>
      <c r="H21" s="48">
        <v>18020</v>
      </c>
      <c r="I21" s="35" t="s">
        <v>57</v>
      </c>
      <c r="J21" s="47" t="s">
        <v>41</v>
      </c>
      <c r="K21" s="36">
        <f>+SUM(L21:W21)</f>
        <v>1287950</v>
      </c>
      <c r="L21" s="48">
        <v>114999.99999999999</v>
      </c>
      <c r="M21" s="48">
        <v>166750</v>
      </c>
      <c r="N21" s="48">
        <v>229999.99999999997</v>
      </c>
      <c r="O21" s="48">
        <v>264500</v>
      </c>
      <c r="P21" s="48">
        <v>209299.99999999997</v>
      </c>
      <c r="Q21" s="48">
        <v>161000</v>
      </c>
      <c r="R21" s="48">
        <v>57499.999999999993</v>
      </c>
      <c r="S21" s="48">
        <v>28700</v>
      </c>
      <c r="T21" s="48">
        <v>13799.999999999998</v>
      </c>
      <c r="U21" s="48">
        <v>11500</v>
      </c>
      <c r="V21" s="48">
        <v>11500</v>
      </c>
      <c r="W21" s="48">
        <v>18400</v>
      </c>
      <c r="X21" s="33"/>
      <c r="Y21" s="37" t="s">
        <v>56</v>
      </c>
      <c r="Z21" s="38"/>
    </row>
    <row r="22" spans="1:26" x14ac:dyDescent="0.25">
      <c r="A22" s="3" t="s">
        <v>8</v>
      </c>
      <c r="B22" s="2" t="s">
        <v>55</v>
      </c>
      <c r="C22" s="41" t="s">
        <v>26</v>
      </c>
      <c r="D22" s="41" t="s">
        <v>27</v>
      </c>
      <c r="E22" s="41" t="s">
        <v>28</v>
      </c>
      <c r="F22" s="42">
        <v>7072</v>
      </c>
      <c r="G22" s="41" t="s">
        <v>13</v>
      </c>
      <c r="H22" s="42">
        <v>5100</v>
      </c>
      <c r="I22" s="8"/>
      <c r="J22" s="41" t="s">
        <v>29</v>
      </c>
      <c r="K22" s="14">
        <f t="shared" si="0"/>
        <v>219650</v>
      </c>
      <c r="L22" s="42">
        <v>18400</v>
      </c>
      <c r="M22" s="42">
        <v>28749.999999999996</v>
      </c>
      <c r="N22" s="42">
        <v>40250</v>
      </c>
      <c r="O22" s="42">
        <v>51749.999999999993</v>
      </c>
      <c r="P22" s="42">
        <v>32199.999999999996</v>
      </c>
      <c r="Q22" s="42">
        <v>31049.999999999996</v>
      </c>
      <c r="R22" s="42">
        <v>9200</v>
      </c>
      <c r="S22" s="42">
        <v>2300</v>
      </c>
      <c r="T22" s="42">
        <v>1150</v>
      </c>
      <c r="U22" s="42">
        <v>1150</v>
      </c>
      <c r="V22" s="42">
        <v>1150</v>
      </c>
      <c r="W22" s="42">
        <v>2300</v>
      </c>
      <c r="X22" s="3"/>
      <c r="Y22" s="3"/>
      <c r="Z22" s="15"/>
    </row>
    <row r="23" spans="1:26" x14ac:dyDescent="0.25">
      <c r="F23" s="18"/>
      <c r="H23" s="18">
        <f>SUM(H2:H22)</f>
        <v>62492</v>
      </c>
      <c r="I23" s="17" t="s">
        <v>13</v>
      </c>
      <c r="Z23" s="16"/>
    </row>
    <row r="24" spans="1:26" x14ac:dyDescent="0.25">
      <c r="F24" s="18">
        <f>SUM(F2:F23)</f>
        <v>104890</v>
      </c>
      <c r="H24" s="6">
        <f>+H23/34</f>
        <v>1838</v>
      </c>
      <c r="I24" s="17" t="s">
        <v>79</v>
      </c>
      <c r="K24" s="15">
        <f>SUM(K2:K23)</f>
        <v>3275000</v>
      </c>
      <c r="Z24" s="15"/>
    </row>
    <row r="25" spans="1:26" x14ac:dyDescent="0.25">
      <c r="A25" s="4" t="s">
        <v>93</v>
      </c>
    </row>
    <row r="26" spans="1:26" ht="15" customHeight="1" x14ac:dyDescent="0.25">
      <c r="A26" s="3" t="s">
        <v>8</v>
      </c>
      <c r="B26" s="3" t="s">
        <v>55</v>
      </c>
      <c r="C26" s="3" t="s">
        <v>89</v>
      </c>
      <c r="D26" s="3" t="s">
        <v>90</v>
      </c>
      <c r="E26" s="3" t="s">
        <v>91</v>
      </c>
      <c r="F26" s="3">
        <f>250*34</f>
        <v>8500</v>
      </c>
      <c r="G26" s="41" t="s">
        <v>13</v>
      </c>
      <c r="H26" s="3">
        <f>180*34</f>
        <v>6120</v>
      </c>
      <c r="I26" s="8" t="s">
        <v>63</v>
      </c>
      <c r="J26" s="8" t="s">
        <v>92</v>
      </c>
      <c r="K26" s="14">
        <f t="shared" ref="K26" si="1">+SUM(L26:W26)</f>
        <v>368000</v>
      </c>
      <c r="L26" s="42">
        <v>19550</v>
      </c>
      <c r="M26" s="42">
        <v>46000</v>
      </c>
      <c r="N26" s="42">
        <v>60949.999999999993</v>
      </c>
      <c r="O26" s="42">
        <v>81650</v>
      </c>
      <c r="P26" s="42">
        <v>67850</v>
      </c>
      <c r="Q26" s="42">
        <v>52899.999999999993</v>
      </c>
      <c r="R26" s="42">
        <v>20700</v>
      </c>
      <c r="S26" s="42">
        <v>12649.999999999998</v>
      </c>
      <c r="T26" s="42">
        <v>1150</v>
      </c>
      <c r="U26" s="42">
        <v>1150</v>
      </c>
      <c r="V26" s="42">
        <v>1150</v>
      </c>
      <c r="W26" s="42">
        <v>2300</v>
      </c>
      <c r="X26" s="42"/>
      <c r="Y26" s="3" t="s">
        <v>56</v>
      </c>
      <c r="Z26" s="39"/>
    </row>
    <row r="28" spans="1:26" x14ac:dyDescent="0.25">
      <c r="F28" s="18">
        <f>F24+F26</f>
        <v>113390</v>
      </c>
      <c r="H28" s="18">
        <f>H23+H26</f>
        <v>68612</v>
      </c>
      <c r="I28" s="17" t="s">
        <v>13</v>
      </c>
    </row>
    <row r="29" spans="1:26" x14ac:dyDescent="0.25">
      <c r="H29" s="4">
        <f>H28/34</f>
        <v>2018</v>
      </c>
      <c r="I29" s="17" t="s">
        <v>79</v>
      </c>
      <c r="K29" s="15">
        <f>K24+K26</f>
        <v>3643000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Orbán 2 János</dc:creator>
  <cp:lastModifiedBy>Horváth László</cp:lastModifiedBy>
  <dcterms:created xsi:type="dcterms:W3CDTF">2015-10-01T05:59:55Z</dcterms:created>
  <dcterms:modified xsi:type="dcterms:W3CDTF">2017-05-22T12:53:21Z</dcterms:modified>
</cp:coreProperties>
</file>