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120" windowWidth="17010" windowHeight="11925"/>
  </bookViews>
  <sheets>
    <sheet name="E" sheetId="1" r:id="rId1"/>
  </sheets>
  <definedNames>
    <definedName name="_xlnm._FilterDatabase" localSheetId="0" hidden="1">E!#REF!</definedName>
  </definedNames>
  <calcPr calcId="145621"/>
</workbook>
</file>

<file path=xl/calcChain.xml><?xml version="1.0" encoding="utf-8"?>
<calcChain xmlns="http://schemas.openxmlformats.org/spreadsheetml/2006/main">
  <c r="H34" i="1" l="1"/>
  <c r="H35" i="1" s="1"/>
  <c r="F34" i="1"/>
  <c r="K34" i="1"/>
  <c r="K35" i="1" s="1"/>
  <c r="F27" i="1" l="1"/>
  <c r="H27" i="1"/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0" i="1" l="1"/>
  <c r="K31" i="1" s="1"/>
  <c r="H30" i="1"/>
  <c r="H31" i="1" s="1"/>
  <c r="H32" i="1" l="1"/>
  <c r="H37" i="1"/>
  <c r="K27" i="1"/>
  <c r="K37" i="1" s="1"/>
  <c r="H28" i="1"/>
  <c r="H38" i="1" l="1"/>
</calcChain>
</file>

<file path=xl/sharedStrings.xml><?xml version="1.0" encoding="utf-8"?>
<sst xmlns="http://schemas.openxmlformats.org/spreadsheetml/2006/main" count="312" uniqueCount="126">
  <si>
    <t>Régió</t>
  </si>
  <si>
    <t>Elosztó</t>
  </si>
  <si>
    <t>POD azonosító</t>
  </si>
  <si>
    <t>Fogyasztási hely neve</t>
  </si>
  <si>
    <t>Fogyasztási hely címe</t>
  </si>
  <si>
    <t>Rendelkezésre álló teljesítmény</t>
  </si>
  <si>
    <t>Mérő típus</t>
  </si>
  <si>
    <t>Gyáriszám</t>
  </si>
  <si>
    <t>BP</t>
  </si>
  <si>
    <t/>
  </si>
  <si>
    <t>39N061015363000V</t>
  </si>
  <si>
    <t>BP. HUNYADI U. PMLI.TECHNOLÓGIAI KÖZPONT</t>
  </si>
  <si>
    <t>1011 BP.HUNYADI J.12-14</t>
  </si>
  <si>
    <t>MJ/h</t>
  </si>
  <si>
    <t>15073448</t>
  </si>
  <si>
    <t>1600148</t>
  </si>
  <si>
    <t>39N061010292000S</t>
  </si>
  <si>
    <t>MÁV RT. TER. IG. KEREPESI U.3.</t>
  </si>
  <si>
    <t>1087 KEREPESI ÚT 3</t>
  </si>
  <si>
    <t>15061491</t>
  </si>
  <si>
    <t>39N060908648000E</t>
  </si>
  <si>
    <t>MÁV BP.IG. MÉSZÁROS U. 19.</t>
  </si>
  <si>
    <t>39N0610154160002</t>
  </si>
  <si>
    <t>BAROSS GÁBOR OKT.KP.</t>
  </si>
  <si>
    <t>1087 BUDAPEST, LUTHER U 3</t>
  </si>
  <si>
    <t>15073347</t>
  </si>
  <si>
    <t>39N0609059430005</t>
  </si>
  <si>
    <t>RÁKOS</t>
  </si>
  <si>
    <t>1106 BUDAPEST, JÁSZBERÉNYI U 2</t>
  </si>
  <si>
    <t>39N0608559870000</t>
  </si>
  <si>
    <t>KÖÉR UTCAI TANMÜHELY</t>
  </si>
  <si>
    <t>1103 BUDAPEST,  KÖÉR U 2</t>
  </si>
  <si>
    <t>9929276</t>
  </si>
  <si>
    <t>39N0608546850002</t>
  </si>
  <si>
    <t>PESTLÖRINC BP, FEDEZÉK U.1.</t>
  </si>
  <si>
    <t>1183 BUDAPEST, FEDEZÉK U 1</t>
  </si>
  <si>
    <t>15076457</t>
  </si>
  <si>
    <t>39N061112738000A</t>
  </si>
  <si>
    <t>SZÉCHENYI HEGY GYERMEKVASÚT</t>
  </si>
  <si>
    <t>1021 BUDAPEST, HŰVÖSVÖLGYI U. 999.</t>
  </si>
  <si>
    <t>2500172</t>
  </si>
  <si>
    <t>28664546</t>
  </si>
  <si>
    <t>39N060919561000R</t>
  </si>
  <si>
    <t>MÁV RT TÁBLÁS U</t>
  </si>
  <si>
    <t>1095 BUDAPEST, TÁBLÁS U 31 (Illatos út 12.)</t>
  </si>
  <si>
    <t>39N060853261000X</t>
  </si>
  <si>
    <t>BP.HÖSÖK TERE PFT</t>
  </si>
  <si>
    <t>1238 BP.HÖSÖK TERE 1</t>
  </si>
  <si>
    <t>21769</t>
  </si>
  <si>
    <t>23705</t>
  </si>
  <si>
    <t>29573884</t>
  </si>
  <si>
    <t>39N060962005000F</t>
  </si>
  <si>
    <t>BP. KMETTY U. TEB KÖZPONT</t>
  </si>
  <si>
    <t>1063 BUDAPEST, KEMETTY U.3.</t>
  </si>
  <si>
    <t>15091087</t>
  </si>
  <si>
    <t>39N0609071530002</t>
  </si>
  <si>
    <t>BP. MADRIDI U. PMLI TECHNOLÓGIAI KÖZP.</t>
  </si>
  <si>
    <t>1045 BP.MADRIDI ÚT 9.</t>
  </si>
  <si>
    <t>15081440</t>
  </si>
  <si>
    <t>39N060800372000A</t>
  </si>
  <si>
    <t>MÁV TELEKI BLANKA 15-17</t>
  </si>
  <si>
    <t>1142 BUBAPEST, TELEKI B.15-17</t>
  </si>
  <si>
    <t>323151</t>
  </si>
  <si>
    <t>39N060850136000K</t>
  </si>
  <si>
    <t>BUDAPEST MÁRVÁNY UTCA 11/a</t>
  </si>
  <si>
    <t>15076536</t>
  </si>
  <si>
    <t>G40</t>
  </si>
  <si>
    <t>G16?</t>
  </si>
  <si>
    <t>G65?</t>
  </si>
  <si>
    <t>G65</t>
  </si>
  <si>
    <t>G25</t>
  </si>
  <si>
    <t>G16</t>
  </si>
  <si>
    <t>FŐGÁZ</t>
  </si>
  <si>
    <t>1102 Budapest, Kolozsvári u. 39205/4</t>
  </si>
  <si>
    <t>39N060005975000U</t>
  </si>
  <si>
    <t>Kapacitás lekötés</t>
  </si>
  <si>
    <t>G6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</si>
  <si>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</si>
  <si>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</si>
  <si>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</si>
  <si>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</si>
  <si>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</si>
  <si>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</si>
  <si>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</si>
  <si>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</si>
  <si>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</si>
  <si>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</si>
  <si>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</si>
  <si>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</si>
  <si>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</si>
  <si>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Korlátozási kat</t>
  </si>
  <si>
    <t>Nem korl.</t>
  </si>
  <si>
    <t>39N060799136000X</t>
  </si>
  <si>
    <t>Budapest, Kőér utca</t>
  </si>
  <si>
    <t>MÁV FKG Kft</t>
  </si>
  <si>
    <t>MÁV FKG Kft Gépészet telephely</t>
  </si>
  <si>
    <t>MÁV Zrt összesen:</t>
  </si>
  <si>
    <t>MÁV FKG Kft összesen:</t>
  </si>
  <si>
    <t>39N0609049630001</t>
  </si>
  <si>
    <t>39N060906075000W</t>
  </si>
  <si>
    <t>Budapest, Kolozsvári u Kert telephely</t>
  </si>
  <si>
    <t>G100</t>
  </si>
  <si>
    <t>127427</t>
  </si>
  <si>
    <t>MÁV RT TBO.HOROG U.</t>
  </si>
  <si>
    <t>1107 BUDAPEST, HOROG U 5.</t>
  </si>
  <si>
    <t>5598244</t>
  </si>
  <si>
    <t xml:space="preserve">99531 </t>
  </si>
  <si>
    <t>1062 Budapest (Nyugati pu. szociális épület) Lehel u. 1/b (Veoliától átvett)</t>
  </si>
  <si>
    <t xml:space="preserve">1062 Budapest Lehel u. 1/b </t>
  </si>
  <si>
    <t>0015069424</t>
  </si>
  <si>
    <t>0015081696</t>
  </si>
  <si>
    <t>15247120</t>
  </si>
  <si>
    <t>1016 BUDAPEST,  MÉSZÁROS U 19. Déli pu. dízelszín</t>
  </si>
  <si>
    <t>MGMT G25</t>
  </si>
  <si>
    <t>0002500246</t>
  </si>
  <si>
    <t>33998273</t>
  </si>
  <si>
    <t>33998363</t>
  </si>
  <si>
    <t>0033998326</t>
  </si>
  <si>
    <t>2017.10.01-2018.09.31</t>
  </si>
  <si>
    <t>Rongálás miatt ideiglenes leszereltetve a mérő</t>
  </si>
  <si>
    <t>39N060013643000C</t>
  </si>
  <si>
    <t>BHÉV</t>
  </si>
  <si>
    <t>Békásmegyer HÉV megállóhely</t>
  </si>
  <si>
    <t>1039 Budapest, Szentendrei út 412.</t>
  </si>
  <si>
    <t>15248540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</si>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</sst>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3" fontId="4" fillId="0" borderId="0" xfId="0" applyNumberFormat="1" applyFont="1" applyFill="1"/>
    <xf numFmtId="0" fontId="5" fillId="0" borderId="0" xfId="0" applyFont="1" applyFill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 applyProtection="1">
      <alignment horizontal="left" vertical="top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3" fontId="4" fillId="0" borderId="0" xfId="1" applyNumberFormat="1" applyFont="1" applyFill="1" applyBorder="1"/>
    <xf numFmtId="3" fontId="4" fillId="0" borderId="0" xfId="0" applyNumberFormat="1" applyFont="1" applyFill="1" applyBorder="1"/>
    <xf numFmtId="0" fontId="5" fillId="0" borderId="1" xfId="4" applyFont="1" applyFill="1" applyBorder="1" applyAlignment="1">
      <alignment horizontal="right"/>
    </xf>
    <xf numFmtId="0" fontId="5" fillId="0" borderId="1" xfId="4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3" applyFont="1" applyFill="1" applyBorder="1" applyAlignment="1">
      <alignment horizontal="center"/>
    </xf>
    <xf numFmtId="0" fontId="5" fillId="0" borderId="0" xfId="0" applyFont="1" applyFill="1" applyAlignment="1"/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5" fillId="0" borderId="1" xfId="4" applyFont="1" applyFill="1" applyBorder="1"/>
    <xf numFmtId="3" fontId="5" fillId="0" borderId="1" xfId="4" applyNumberFormat="1" applyFont="1" applyFill="1" applyBorder="1"/>
    <xf numFmtId="0" fontId="5" fillId="0" borderId="0" xfId="4" applyFont="1" applyFill="1"/>
    <xf numFmtId="0" fontId="4" fillId="0" borderId="1" xfId="4" applyFont="1" applyFill="1" applyBorder="1"/>
    <xf numFmtId="3" fontId="7" fillId="0" borderId="1" xfId="0" applyNumberFormat="1" applyFont="1" applyFill="1" applyBorder="1" applyAlignment="1">
      <alignment horizontal="center"/>
    </xf>
  </cellXfs>
  <cellStyles count="5">
    <cellStyle name="Figyelmeztetés" xfId="4" builtinId="11"/>
    <cellStyle name="Jó" xfId="1" builtinId="26"/>
    <cellStyle name="Normál" xfId="0" builtinId="0"/>
    <cellStyle name="Normál 4" xfId="2"/>
    <cellStyle name="Normál_Munka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tabSelected="1" workbookViewId="0"/>
  </sheetViews>
  <sheetFormatPr defaultRowHeight="15" x14ac:dyDescent="0.25"/>
  <cols>
    <col min="1" max="1" width="8.5703125" style="8" customWidth="1"/>
    <col min="2" max="2" width="7.28515625" style="8" bestFit="1" customWidth="1"/>
    <col min="3" max="3" width="19.42578125" style="8" customWidth="1"/>
    <col min="4" max="4" width="44.7109375" style="8" bestFit="1" customWidth="1"/>
    <col min="5" max="5" width="44.140625" style="8" bestFit="1" customWidth="1"/>
    <col min="6" max="6" width="8.140625" style="8" customWidth="1"/>
    <col min="7" max="7" width="5.140625" style="8" bestFit="1" customWidth="1"/>
    <col min="8" max="8" width="16.42578125" style="8" bestFit="1" customWidth="1"/>
    <col min="9" max="9" width="8.5703125" style="8" bestFit="1" customWidth="1"/>
    <col min="10" max="10" width="10.7109375" style="8" customWidth="1"/>
    <col min="11" max="23" width="11.5703125" style="8" customWidth="1"/>
    <col min="24" max="24" width="43.5703125" style="8" bestFit="1" customWidth="1"/>
    <col min="25" max="25" width="11.5703125" style="8" customWidth="1"/>
    <col min="26" max="16384" width="9.140625" style="8"/>
  </cols>
  <sheetData>
    <row r="1" spans="1:25" s="3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 t="s">
        <v>75</v>
      </c>
      <c r="I1" s="1" t="s">
        <v>6</v>
      </c>
      <c r="J1" s="1" t="s">
        <v>7</v>
      </c>
      <c r="K1" s="1" t="s">
        <v>118</v>
      </c>
      <c r="L1" s="1" t="s">
        <v>80</v>
      </c>
      <c r="M1" s="1" t="s">
        <v>81</v>
      </c>
      <c r="N1" s="1" t="s">
        <v>82</v>
      </c>
      <c r="O1" s="1" t="s">
        <v>83</v>
      </c>
      <c r="P1" s="1" t="s">
        <v>84</v>
      </c>
      <c r="Q1" s="1" t="s">
        <v>85</v>
      </c>
      <c r="R1" s="1" t="s">
        <v>86</v>
      </c>
      <c r="S1" s="1" t="s">
        <v>87</v>
      </c>
      <c r="T1" s="1" t="s">
        <v>88</v>
      </c>
      <c r="U1" s="1" t="s">
        <v>77</v>
      </c>
      <c r="V1" s="1" t="s">
        <v>78</v>
      </c>
      <c r="W1" s="1" t="s">
        <v>79</v>
      </c>
      <c r="X1" s="2" t="s">
        <v>89</v>
      </c>
      <c r="Y1" s="12" t="s">
        <v>90</v>
      </c>
    </row>
    <row r="2" spans="1:25" x14ac:dyDescent="0.25">
      <c r="A2" s="31" t="s">
        <v>8</v>
      </c>
      <c r="B2" s="31" t="s">
        <v>72</v>
      </c>
      <c r="C2" s="31" t="s">
        <v>74</v>
      </c>
      <c r="D2" s="31" t="s">
        <v>100</v>
      </c>
      <c r="E2" s="31" t="s">
        <v>73</v>
      </c>
      <c r="F2" s="31">
        <v>3400</v>
      </c>
      <c r="G2" s="31" t="s">
        <v>9</v>
      </c>
      <c r="H2" s="32">
        <v>3400</v>
      </c>
      <c r="I2" s="4" t="s">
        <v>101</v>
      </c>
      <c r="J2" s="31" t="s">
        <v>102</v>
      </c>
      <c r="K2" s="32">
        <f>+SUM(L2:W2)</f>
        <v>94900</v>
      </c>
      <c r="L2" s="32">
        <v>5200</v>
      </c>
      <c r="M2" s="32">
        <v>6899.9999999999991</v>
      </c>
      <c r="N2" s="32">
        <v>9200</v>
      </c>
      <c r="O2" s="32">
        <v>28749.999999999996</v>
      </c>
      <c r="P2" s="32">
        <v>20700</v>
      </c>
      <c r="Q2" s="32">
        <v>19550</v>
      </c>
      <c r="R2" s="32">
        <v>2300</v>
      </c>
      <c r="S2" s="32">
        <v>1150</v>
      </c>
      <c r="T2" s="32">
        <v>229.99999999999997</v>
      </c>
      <c r="U2" s="32">
        <v>229.99999999999997</v>
      </c>
      <c r="V2" s="32">
        <v>229.99999999999997</v>
      </c>
      <c r="W2" s="32">
        <v>459.99999999999994</v>
      </c>
      <c r="X2" s="31"/>
      <c r="Y2" s="13" t="s">
        <v>91</v>
      </c>
    </row>
    <row r="3" spans="1:25" x14ac:dyDescent="0.25">
      <c r="A3" s="31" t="s">
        <v>8</v>
      </c>
      <c r="B3" s="31" t="s">
        <v>72</v>
      </c>
      <c r="C3" s="31" t="s">
        <v>92</v>
      </c>
      <c r="D3" s="31" t="s">
        <v>103</v>
      </c>
      <c r="E3" s="31" t="s">
        <v>104</v>
      </c>
      <c r="F3" s="32">
        <v>544</v>
      </c>
      <c r="G3" s="31" t="s">
        <v>13</v>
      </c>
      <c r="H3" s="32">
        <v>850</v>
      </c>
      <c r="I3" s="4" t="s">
        <v>70</v>
      </c>
      <c r="J3" s="31" t="s">
        <v>105</v>
      </c>
      <c r="K3" s="32">
        <f t="shared" ref="K3:K24" si="0">+SUM(L3:W3)</f>
        <v>52439.999999999993</v>
      </c>
      <c r="L3" s="32">
        <v>1954.9999999999998</v>
      </c>
      <c r="M3" s="32">
        <v>6324.9999999999991</v>
      </c>
      <c r="N3" s="32">
        <v>13799.999999999998</v>
      </c>
      <c r="O3" s="32">
        <v>12649.999999999998</v>
      </c>
      <c r="P3" s="32">
        <v>6899.9999999999991</v>
      </c>
      <c r="Q3" s="32">
        <v>6324.9999999999991</v>
      </c>
      <c r="R3" s="32">
        <v>3449.9999999999995</v>
      </c>
      <c r="S3" s="32">
        <v>575</v>
      </c>
      <c r="T3" s="32">
        <v>114.99999999999999</v>
      </c>
      <c r="U3" s="32">
        <v>114.99999999999999</v>
      </c>
      <c r="V3" s="32">
        <v>114.99999999999999</v>
      </c>
      <c r="W3" s="32">
        <v>114.99999999999999</v>
      </c>
      <c r="X3" s="31"/>
      <c r="Y3" s="13" t="s">
        <v>91</v>
      </c>
    </row>
    <row r="4" spans="1:25" x14ac:dyDescent="0.25">
      <c r="A4" s="31" t="s">
        <v>9</v>
      </c>
      <c r="B4" s="31" t="s">
        <v>72</v>
      </c>
      <c r="C4" s="31" t="s">
        <v>9</v>
      </c>
      <c r="D4" s="31" t="s">
        <v>9</v>
      </c>
      <c r="E4" s="31" t="s">
        <v>9</v>
      </c>
      <c r="F4" s="31" t="s">
        <v>9</v>
      </c>
      <c r="G4" s="31" t="s">
        <v>9</v>
      </c>
      <c r="H4" s="32" t="s">
        <v>9</v>
      </c>
      <c r="I4" s="4" t="s">
        <v>9</v>
      </c>
      <c r="J4" s="31" t="s">
        <v>106</v>
      </c>
      <c r="K4" s="32">
        <f t="shared" si="0"/>
        <v>0</v>
      </c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1"/>
      <c r="Y4" s="13" t="s">
        <v>91</v>
      </c>
    </row>
    <row r="5" spans="1:25" x14ac:dyDescent="0.25">
      <c r="A5" s="31" t="s">
        <v>8</v>
      </c>
      <c r="B5" s="31" t="s">
        <v>72</v>
      </c>
      <c r="C5" s="31" t="s">
        <v>59</v>
      </c>
      <c r="D5" s="31" t="s">
        <v>60</v>
      </c>
      <c r="E5" s="31" t="s">
        <v>61</v>
      </c>
      <c r="F5" s="32">
        <v>2210</v>
      </c>
      <c r="G5" s="31" t="s">
        <v>13</v>
      </c>
      <c r="H5" s="32">
        <v>2210</v>
      </c>
      <c r="I5" s="4" t="s">
        <v>69</v>
      </c>
      <c r="J5" s="31" t="s">
        <v>62</v>
      </c>
      <c r="K5" s="32">
        <f t="shared" si="0"/>
        <v>97980</v>
      </c>
      <c r="L5" s="32">
        <v>6899.9999999999991</v>
      </c>
      <c r="M5" s="32">
        <v>9200</v>
      </c>
      <c r="N5" s="32">
        <v>13799.999999999998</v>
      </c>
      <c r="O5" s="32">
        <v>28749.999999999996</v>
      </c>
      <c r="P5" s="32">
        <v>19550</v>
      </c>
      <c r="Q5" s="32">
        <v>13799.999999999998</v>
      </c>
      <c r="R5" s="32">
        <v>5175</v>
      </c>
      <c r="S5" s="32">
        <v>575</v>
      </c>
      <c r="T5" s="32">
        <v>0</v>
      </c>
      <c r="U5" s="32">
        <v>0</v>
      </c>
      <c r="V5" s="32">
        <v>0</v>
      </c>
      <c r="W5" s="32">
        <v>229.99999999999997</v>
      </c>
      <c r="X5" s="31"/>
      <c r="Y5" s="13" t="s">
        <v>91</v>
      </c>
    </row>
    <row r="6" spans="1:25" s="35" customFormat="1" x14ac:dyDescent="0.25">
      <c r="A6" s="33" t="s">
        <v>8</v>
      </c>
      <c r="B6" s="33" t="s">
        <v>72</v>
      </c>
      <c r="C6" s="33" t="s">
        <v>63</v>
      </c>
      <c r="D6" s="33" t="s">
        <v>64</v>
      </c>
      <c r="E6" s="33" t="s">
        <v>64</v>
      </c>
      <c r="F6" s="34">
        <v>1360</v>
      </c>
      <c r="G6" s="33" t="s">
        <v>13</v>
      </c>
      <c r="H6" s="34">
        <v>1360</v>
      </c>
      <c r="I6" s="24" t="s">
        <v>66</v>
      </c>
      <c r="J6" s="33" t="s">
        <v>65</v>
      </c>
      <c r="K6" s="34">
        <f t="shared" si="0"/>
        <v>34270</v>
      </c>
      <c r="L6" s="34">
        <v>1150</v>
      </c>
      <c r="M6" s="34">
        <v>3449.9999999999995</v>
      </c>
      <c r="N6" s="34">
        <v>6899.9999999999991</v>
      </c>
      <c r="O6" s="34">
        <v>8049.9999999999991</v>
      </c>
      <c r="P6" s="34">
        <v>5750</v>
      </c>
      <c r="Q6" s="34">
        <v>4600</v>
      </c>
      <c r="R6" s="34">
        <v>2070</v>
      </c>
      <c r="S6" s="34">
        <v>1150</v>
      </c>
      <c r="T6" s="34">
        <v>229.99999999999997</v>
      </c>
      <c r="U6" s="34">
        <v>114.99999999999999</v>
      </c>
      <c r="V6" s="34">
        <v>114.99999999999999</v>
      </c>
      <c r="W6" s="34">
        <v>690</v>
      </c>
      <c r="X6" s="33"/>
      <c r="Y6" s="25" t="s">
        <v>91</v>
      </c>
    </row>
    <row r="7" spans="1:25" s="35" customFormat="1" x14ac:dyDescent="0.25">
      <c r="A7" s="33" t="s">
        <v>8</v>
      </c>
      <c r="B7" s="33" t="s">
        <v>72</v>
      </c>
      <c r="C7" s="33" t="s">
        <v>45</v>
      </c>
      <c r="D7" s="33" t="s">
        <v>46</v>
      </c>
      <c r="E7" s="33" t="s">
        <v>47</v>
      </c>
      <c r="F7" s="34">
        <v>952</v>
      </c>
      <c r="G7" s="33" t="s">
        <v>13</v>
      </c>
      <c r="H7" s="34">
        <v>952</v>
      </c>
      <c r="I7" s="24" t="s">
        <v>76</v>
      </c>
      <c r="J7" s="33" t="s">
        <v>48</v>
      </c>
      <c r="K7" s="34">
        <f t="shared" si="0"/>
        <v>35150</v>
      </c>
      <c r="L7" s="34">
        <v>1150</v>
      </c>
      <c r="M7" s="34">
        <v>3449.9999999999995</v>
      </c>
      <c r="N7" s="34">
        <v>6899.9999999999991</v>
      </c>
      <c r="O7" s="34">
        <v>8049.9999999999991</v>
      </c>
      <c r="P7" s="34">
        <v>6400</v>
      </c>
      <c r="Q7" s="34">
        <v>4600</v>
      </c>
      <c r="R7" s="34">
        <v>2300</v>
      </c>
      <c r="S7" s="34">
        <v>1150</v>
      </c>
      <c r="T7" s="34">
        <v>345</v>
      </c>
      <c r="U7" s="34">
        <v>229.99999999999997</v>
      </c>
      <c r="V7" s="34">
        <v>229.99999999999997</v>
      </c>
      <c r="W7" s="34">
        <v>345</v>
      </c>
      <c r="X7" s="33"/>
      <c r="Y7" s="25" t="s">
        <v>91</v>
      </c>
    </row>
    <row r="8" spans="1:25" x14ac:dyDescent="0.25">
      <c r="A8" s="31" t="s">
        <v>9</v>
      </c>
      <c r="B8" s="31" t="s">
        <v>72</v>
      </c>
      <c r="C8" s="31" t="s">
        <v>9</v>
      </c>
      <c r="D8" s="31" t="s">
        <v>9</v>
      </c>
      <c r="E8" s="31" t="s">
        <v>9</v>
      </c>
      <c r="F8" s="31" t="s">
        <v>9</v>
      </c>
      <c r="G8" s="31" t="s">
        <v>9</v>
      </c>
      <c r="H8" s="32" t="s">
        <v>9</v>
      </c>
      <c r="I8" s="4" t="s">
        <v>76</v>
      </c>
      <c r="J8" s="31" t="s">
        <v>49</v>
      </c>
      <c r="K8" s="32">
        <f t="shared" si="0"/>
        <v>0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  <c r="Y8" s="13" t="s">
        <v>91</v>
      </c>
    </row>
    <row r="9" spans="1:25" x14ac:dyDescent="0.25">
      <c r="A9" s="31" t="s">
        <v>9</v>
      </c>
      <c r="B9" s="31" t="s">
        <v>72</v>
      </c>
      <c r="C9" s="31" t="s">
        <v>9</v>
      </c>
      <c r="D9" s="31" t="s">
        <v>9</v>
      </c>
      <c r="E9" s="31" t="s">
        <v>9</v>
      </c>
      <c r="F9" s="31" t="s">
        <v>9</v>
      </c>
      <c r="G9" s="31" t="s">
        <v>9</v>
      </c>
      <c r="H9" s="32" t="s">
        <v>9</v>
      </c>
      <c r="I9" s="4" t="s">
        <v>71</v>
      </c>
      <c r="J9" s="31" t="s">
        <v>50</v>
      </c>
      <c r="K9" s="32">
        <f t="shared" si="0"/>
        <v>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1"/>
      <c r="Y9" s="13" t="s">
        <v>91</v>
      </c>
    </row>
    <row r="10" spans="1:25" x14ac:dyDescent="0.25">
      <c r="A10" s="31" t="s">
        <v>8</v>
      </c>
      <c r="B10" s="31" t="s">
        <v>72</v>
      </c>
      <c r="C10" s="31" t="s">
        <v>33</v>
      </c>
      <c r="D10" s="31" t="s">
        <v>34</v>
      </c>
      <c r="E10" s="31" t="s">
        <v>35</v>
      </c>
      <c r="F10" s="32">
        <v>1360</v>
      </c>
      <c r="G10" s="31" t="s">
        <v>13</v>
      </c>
      <c r="H10" s="32">
        <v>1360</v>
      </c>
      <c r="I10" s="4" t="s">
        <v>66</v>
      </c>
      <c r="J10" s="31" t="s">
        <v>36</v>
      </c>
      <c r="K10" s="32">
        <f t="shared" si="0"/>
        <v>51120</v>
      </c>
      <c r="L10" s="32">
        <v>1150</v>
      </c>
      <c r="M10" s="32">
        <v>5750</v>
      </c>
      <c r="N10" s="32">
        <v>9200</v>
      </c>
      <c r="O10" s="32">
        <v>13799.999999999998</v>
      </c>
      <c r="P10" s="32">
        <v>9200</v>
      </c>
      <c r="Q10" s="32">
        <v>6850</v>
      </c>
      <c r="R10" s="32">
        <v>1724.9999999999998</v>
      </c>
      <c r="S10" s="32">
        <v>1150</v>
      </c>
      <c r="T10" s="32">
        <v>575</v>
      </c>
      <c r="U10" s="32">
        <v>459.99999999999994</v>
      </c>
      <c r="V10" s="32">
        <v>459.99999999999994</v>
      </c>
      <c r="W10" s="32">
        <v>800</v>
      </c>
      <c r="X10" s="31"/>
      <c r="Y10" s="13" t="s">
        <v>91</v>
      </c>
    </row>
    <row r="11" spans="1:25" x14ac:dyDescent="0.25">
      <c r="A11" s="31" t="s">
        <v>8</v>
      </c>
      <c r="B11" s="31" t="s">
        <v>72</v>
      </c>
      <c r="C11" s="31" t="s">
        <v>29</v>
      </c>
      <c r="D11" s="31" t="s">
        <v>30</v>
      </c>
      <c r="E11" s="31" t="s">
        <v>31</v>
      </c>
      <c r="F11" s="32">
        <v>2210</v>
      </c>
      <c r="G11" s="31" t="s">
        <v>13</v>
      </c>
      <c r="H11" s="32">
        <v>2210</v>
      </c>
      <c r="I11" s="4" t="s">
        <v>69</v>
      </c>
      <c r="J11" s="31" t="s">
        <v>32</v>
      </c>
      <c r="K11" s="32">
        <f t="shared" si="0"/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1" t="s">
        <v>119</v>
      </c>
      <c r="Y11" s="13" t="s">
        <v>91</v>
      </c>
    </row>
    <row r="12" spans="1:25" x14ac:dyDescent="0.25">
      <c r="A12" s="31" t="s">
        <v>8</v>
      </c>
      <c r="B12" s="31" t="s">
        <v>72</v>
      </c>
      <c r="C12" s="31" t="s">
        <v>98</v>
      </c>
      <c r="D12" s="31" t="s">
        <v>107</v>
      </c>
      <c r="E12" s="31" t="s">
        <v>108</v>
      </c>
      <c r="F12" s="31" t="s">
        <v>9</v>
      </c>
      <c r="G12" s="31" t="s">
        <v>9</v>
      </c>
      <c r="H12" s="32">
        <v>1360</v>
      </c>
      <c r="I12" s="4" t="s">
        <v>66</v>
      </c>
      <c r="J12" s="31" t="s">
        <v>109</v>
      </c>
      <c r="K12" s="32">
        <f t="shared" si="0"/>
        <v>45405</v>
      </c>
      <c r="L12" s="32">
        <v>3800</v>
      </c>
      <c r="M12" s="32">
        <v>4600</v>
      </c>
      <c r="N12" s="32">
        <v>5750</v>
      </c>
      <c r="O12" s="32">
        <v>8600</v>
      </c>
      <c r="P12" s="32">
        <v>5750</v>
      </c>
      <c r="Q12" s="32">
        <v>5750</v>
      </c>
      <c r="R12" s="32">
        <v>4024.9999999999995</v>
      </c>
      <c r="S12" s="32">
        <v>2875</v>
      </c>
      <c r="T12" s="32">
        <v>1150</v>
      </c>
      <c r="U12" s="32">
        <v>1150</v>
      </c>
      <c r="V12" s="32">
        <v>1150</v>
      </c>
      <c r="W12" s="32">
        <v>804.99999999999989</v>
      </c>
      <c r="X12" s="31"/>
      <c r="Y12" s="13" t="s">
        <v>91</v>
      </c>
    </row>
    <row r="13" spans="1:25" x14ac:dyDescent="0.25">
      <c r="A13" s="31" t="s">
        <v>8</v>
      </c>
      <c r="B13" s="31" t="s">
        <v>72</v>
      </c>
      <c r="C13" s="31" t="s">
        <v>26</v>
      </c>
      <c r="D13" s="31" t="s">
        <v>27</v>
      </c>
      <c r="E13" s="31" t="s">
        <v>28</v>
      </c>
      <c r="F13" s="32">
        <v>2210</v>
      </c>
      <c r="G13" s="31" t="s">
        <v>13</v>
      </c>
      <c r="H13" s="32">
        <v>2210</v>
      </c>
      <c r="I13" s="4" t="s">
        <v>69</v>
      </c>
      <c r="J13" s="31" t="s">
        <v>110</v>
      </c>
      <c r="K13" s="32">
        <f t="shared" si="0"/>
        <v>129950</v>
      </c>
      <c r="L13" s="32">
        <v>5750</v>
      </c>
      <c r="M13" s="32">
        <v>11500</v>
      </c>
      <c r="N13" s="32">
        <v>23000</v>
      </c>
      <c r="O13" s="32">
        <v>32199.999999999996</v>
      </c>
      <c r="P13" s="32">
        <v>27599.999999999996</v>
      </c>
      <c r="Q13" s="32">
        <v>14949.999999999998</v>
      </c>
      <c r="R13" s="32">
        <v>5750</v>
      </c>
      <c r="S13" s="32">
        <v>3449.9999999999995</v>
      </c>
      <c r="T13" s="32">
        <v>1150</v>
      </c>
      <c r="U13" s="32">
        <v>1150</v>
      </c>
      <c r="V13" s="32">
        <v>1150</v>
      </c>
      <c r="W13" s="32">
        <v>2300</v>
      </c>
      <c r="X13" s="31"/>
      <c r="Y13" s="13" t="s">
        <v>91</v>
      </c>
    </row>
    <row r="14" spans="1:25" x14ac:dyDescent="0.25">
      <c r="A14" s="31" t="s">
        <v>8</v>
      </c>
      <c r="B14" s="31" t="s">
        <v>72</v>
      </c>
      <c r="C14" s="31" t="s">
        <v>55</v>
      </c>
      <c r="D14" s="31" t="s">
        <v>56</v>
      </c>
      <c r="E14" s="31" t="s">
        <v>57</v>
      </c>
      <c r="F14" s="32">
        <v>2720</v>
      </c>
      <c r="G14" s="31" t="s">
        <v>13</v>
      </c>
      <c r="H14" s="32">
        <v>2720</v>
      </c>
      <c r="I14" s="4" t="s">
        <v>66</v>
      </c>
      <c r="J14" s="31" t="s">
        <v>58</v>
      </c>
      <c r="K14" s="32">
        <f t="shared" si="0"/>
        <v>71300</v>
      </c>
      <c r="L14" s="32">
        <v>4600</v>
      </c>
      <c r="M14" s="32">
        <v>6899.9999999999991</v>
      </c>
      <c r="N14" s="32">
        <v>11500</v>
      </c>
      <c r="O14" s="32">
        <v>13799.999999999998</v>
      </c>
      <c r="P14" s="32">
        <v>12649.999999999998</v>
      </c>
      <c r="Q14" s="32">
        <v>11500</v>
      </c>
      <c r="R14" s="32">
        <v>3449.9999999999995</v>
      </c>
      <c r="S14" s="32">
        <v>1724.9999999999998</v>
      </c>
      <c r="T14" s="32">
        <v>1150</v>
      </c>
      <c r="U14" s="32">
        <v>1150</v>
      </c>
      <c r="V14" s="32">
        <v>1150</v>
      </c>
      <c r="W14" s="32">
        <v>1724.9999999999998</v>
      </c>
      <c r="X14" s="31"/>
      <c r="Y14" s="13" t="s">
        <v>91</v>
      </c>
    </row>
    <row r="15" spans="1:25" x14ac:dyDescent="0.25">
      <c r="A15" s="31" t="s">
        <v>9</v>
      </c>
      <c r="B15" s="31" t="s">
        <v>72</v>
      </c>
      <c r="C15" s="31" t="s">
        <v>9</v>
      </c>
      <c r="D15" s="31" t="s">
        <v>9</v>
      </c>
      <c r="E15" s="31" t="s">
        <v>9</v>
      </c>
      <c r="F15" s="31" t="s">
        <v>9</v>
      </c>
      <c r="G15" s="31" t="s">
        <v>9</v>
      </c>
      <c r="H15" s="32" t="s">
        <v>9</v>
      </c>
      <c r="I15" s="4" t="s">
        <v>66</v>
      </c>
      <c r="J15" s="31" t="s">
        <v>111</v>
      </c>
      <c r="K15" s="32">
        <f t="shared" si="0"/>
        <v>0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1"/>
      <c r="Y15" s="13" t="s">
        <v>91</v>
      </c>
    </row>
    <row r="16" spans="1:25" x14ac:dyDescent="0.25">
      <c r="A16" s="31" t="s">
        <v>8</v>
      </c>
      <c r="B16" s="31" t="s">
        <v>72</v>
      </c>
      <c r="C16" s="31" t="s">
        <v>20</v>
      </c>
      <c r="D16" s="31" t="s">
        <v>21</v>
      </c>
      <c r="E16" s="31" t="s">
        <v>112</v>
      </c>
      <c r="F16" s="32">
        <v>2720</v>
      </c>
      <c r="G16" s="31" t="s">
        <v>13</v>
      </c>
      <c r="H16" s="32">
        <v>1360</v>
      </c>
      <c r="I16" s="4" t="s">
        <v>113</v>
      </c>
      <c r="J16" s="31" t="s">
        <v>114</v>
      </c>
      <c r="K16" s="32">
        <f t="shared" si="0"/>
        <v>55775</v>
      </c>
      <c r="L16" s="32">
        <v>2300</v>
      </c>
      <c r="M16" s="32">
        <v>5750</v>
      </c>
      <c r="N16" s="32">
        <v>8049.9999999999991</v>
      </c>
      <c r="O16" s="32">
        <v>9200</v>
      </c>
      <c r="P16" s="32">
        <v>9200</v>
      </c>
      <c r="Q16" s="32">
        <v>8049.9999999999991</v>
      </c>
      <c r="R16" s="32">
        <v>5750</v>
      </c>
      <c r="S16" s="32">
        <v>2300</v>
      </c>
      <c r="T16" s="32">
        <v>1150</v>
      </c>
      <c r="U16" s="32">
        <v>1150</v>
      </c>
      <c r="V16" s="32">
        <v>1150</v>
      </c>
      <c r="W16" s="32">
        <v>1724.9999999999998</v>
      </c>
      <c r="X16" s="31"/>
      <c r="Y16" s="13" t="s">
        <v>91</v>
      </c>
    </row>
    <row r="17" spans="1:25" x14ac:dyDescent="0.25">
      <c r="A17" s="31" t="s">
        <v>8</v>
      </c>
      <c r="B17" s="31" t="s">
        <v>72</v>
      </c>
      <c r="C17" s="31" t="s">
        <v>42</v>
      </c>
      <c r="D17" s="31" t="s">
        <v>43</v>
      </c>
      <c r="E17" s="31" t="s">
        <v>44</v>
      </c>
      <c r="F17" s="32">
        <v>884</v>
      </c>
      <c r="G17" s="31" t="s">
        <v>13</v>
      </c>
      <c r="H17" s="32">
        <v>884</v>
      </c>
      <c r="I17" s="4" t="s">
        <v>71</v>
      </c>
      <c r="J17" s="31" t="s">
        <v>115</v>
      </c>
      <c r="K17" s="32">
        <f t="shared" si="0"/>
        <v>35500</v>
      </c>
      <c r="L17" s="32">
        <v>2300</v>
      </c>
      <c r="M17" s="32">
        <v>4600</v>
      </c>
      <c r="N17" s="32">
        <v>4930</v>
      </c>
      <c r="O17" s="32">
        <v>9200</v>
      </c>
      <c r="P17" s="32">
        <v>5750</v>
      </c>
      <c r="Q17" s="32">
        <v>4600</v>
      </c>
      <c r="R17" s="32">
        <v>2300</v>
      </c>
      <c r="S17" s="32">
        <v>459.99999999999994</v>
      </c>
      <c r="T17" s="32">
        <v>340</v>
      </c>
      <c r="U17" s="32">
        <v>340</v>
      </c>
      <c r="V17" s="32">
        <v>340</v>
      </c>
      <c r="W17" s="32">
        <v>340</v>
      </c>
      <c r="X17" s="31"/>
      <c r="Y17" s="13" t="s">
        <v>91</v>
      </c>
    </row>
    <row r="18" spans="1:25" x14ac:dyDescent="0.25">
      <c r="A18" s="31" t="s">
        <v>9</v>
      </c>
      <c r="B18" s="31" t="s">
        <v>72</v>
      </c>
      <c r="C18" s="31" t="s">
        <v>9</v>
      </c>
      <c r="D18" s="31" t="s">
        <v>9</v>
      </c>
      <c r="E18" s="31" t="s">
        <v>9</v>
      </c>
      <c r="F18" s="31" t="s">
        <v>9</v>
      </c>
      <c r="G18" s="31" t="s">
        <v>9</v>
      </c>
      <c r="H18" s="32" t="s">
        <v>9</v>
      </c>
      <c r="I18" s="4" t="s">
        <v>71</v>
      </c>
      <c r="J18" s="31" t="s">
        <v>116</v>
      </c>
      <c r="K18" s="32">
        <f t="shared" si="0"/>
        <v>0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1"/>
      <c r="Y18" s="13" t="s">
        <v>91</v>
      </c>
    </row>
    <row r="19" spans="1:25" x14ac:dyDescent="0.25">
      <c r="A19" s="31" t="s">
        <v>8</v>
      </c>
      <c r="B19" s="31" t="s">
        <v>72</v>
      </c>
      <c r="C19" s="31" t="s">
        <v>51</v>
      </c>
      <c r="D19" s="31" t="s">
        <v>52</v>
      </c>
      <c r="E19" s="31" t="s">
        <v>53</v>
      </c>
      <c r="F19" s="32">
        <v>1360</v>
      </c>
      <c r="G19" s="31" t="s">
        <v>13</v>
      </c>
      <c r="H19" s="32">
        <v>1360</v>
      </c>
      <c r="I19" s="4" t="s">
        <v>66</v>
      </c>
      <c r="J19" s="31" t="s">
        <v>54</v>
      </c>
      <c r="K19" s="32">
        <f t="shared" si="0"/>
        <v>56350</v>
      </c>
      <c r="L19" s="32">
        <v>2300</v>
      </c>
      <c r="M19" s="32">
        <v>6899.9999999999991</v>
      </c>
      <c r="N19" s="32">
        <v>9200</v>
      </c>
      <c r="O19" s="32">
        <v>13799.999999999998</v>
      </c>
      <c r="P19" s="32">
        <v>9200</v>
      </c>
      <c r="Q19" s="32">
        <v>8049.9999999999991</v>
      </c>
      <c r="R19" s="32">
        <v>2875</v>
      </c>
      <c r="S19" s="32">
        <v>1150</v>
      </c>
      <c r="T19" s="32">
        <v>575</v>
      </c>
      <c r="U19" s="32">
        <v>575</v>
      </c>
      <c r="V19" s="32">
        <v>575</v>
      </c>
      <c r="W19" s="32">
        <v>1150</v>
      </c>
      <c r="X19" s="31"/>
      <c r="Y19" s="13" t="s">
        <v>91</v>
      </c>
    </row>
    <row r="20" spans="1:25" s="35" customFormat="1" x14ac:dyDescent="0.25">
      <c r="A20" s="33" t="s">
        <v>8</v>
      </c>
      <c r="B20" s="33" t="s">
        <v>72</v>
      </c>
      <c r="C20" s="33" t="s">
        <v>16</v>
      </c>
      <c r="D20" s="33" t="s">
        <v>17</v>
      </c>
      <c r="E20" s="33" t="s">
        <v>18</v>
      </c>
      <c r="F20" s="34">
        <v>1360</v>
      </c>
      <c r="G20" s="33" t="s">
        <v>13</v>
      </c>
      <c r="H20" s="34">
        <v>1360</v>
      </c>
      <c r="I20" s="24" t="s">
        <v>66</v>
      </c>
      <c r="J20" s="33" t="s">
        <v>19</v>
      </c>
      <c r="K20" s="34">
        <f t="shared" si="0"/>
        <v>530</v>
      </c>
      <c r="L20" s="34">
        <v>40</v>
      </c>
      <c r="M20" s="34">
        <v>60</v>
      </c>
      <c r="N20" s="34">
        <v>60</v>
      </c>
      <c r="O20" s="34">
        <v>60</v>
      </c>
      <c r="P20" s="34">
        <v>40</v>
      </c>
      <c r="Q20" s="34">
        <v>40</v>
      </c>
      <c r="R20" s="34">
        <v>40</v>
      </c>
      <c r="S20" s="34">
        <v>40</v>
      </c>
      <c r="T20" s="34">
        <v>40</v>
      </c>
      <c r="U20" s="34">
        <v>40</v>
      </c>
      <c r="V20" s="34">
        <v>30</v>
      </c>
      <c r="W20" s="34">
        <v>40</v>
      </c>
      <c r="X20" s="33"/>
      <c r="Y20" s="25" t="s">
        <v>91</v>
      </c>
    </row>
    <row r="21" spans="1:25" x14ac:dyDescent="0.25">
      <c r="A21" s="31" t="s">
        <v>8</v>
      </c>
      <c r="B21" s="31" t="s">
        <v>72</v>
      </c>
      <c r="C21" s="31" t="s">
        <v>10</v>
      </c>
      <c r="D21" s="31" t="s">
        <v>11</v>
      </c>
      <c r="E21" s="31" t="s">
        <v>12</v>
      </c>
      <c r="F21" s="32">
        <v>2754</v>
      </c>
      <c r="G21" s="31" t="s">
        <v>13</v>
      </c>
      <c r="H21" s="32">
        <v>2754</v>
      </c>
      <c r="I21" s="4" t="s">
        <v>67</v>
      </c>
      <c r="J21" s="31" t="s">
        <v>14</v>
      </c>
      <c r="K21" s="32">
        <f t="shared" si="0"/>
        <v>47150</v>
      </c>
      <c r="L21" s="32">
        <v>3449.9999999999995</v>
      </c>
      <c r="M21" s="32">
        <v>4600</v>
      </c>
      <c r="N21" s="32">
        <v>9200</v>
      </c>
      <c r="O21" s="32">
        <v>10350</v>
      </c>
      <c r="P21" s="32">
        <v>8049.9999999999991</v>
      </c>
      <c r="Q21" s="32">
        <v>7474.9999999999991</v>
      </c>
      <c r="R21" s="32">
        <v>2989.9999999999995</v>
      </c>
      <c r="S21" s="32">
        <v>345</v>
      </c>
      <c r="T21" s="32">
        <v>114.99999999999999</v>
      </c>
      <c r="U21" s="32">
        <v>114.99999999999999</v>
      </c>
      <c r="V21" s="32">
        <v>114.99999999999999</v>
      </c>
      <c r="W21" s="32">
        <v>345</v>
      </c>
      <c r="X21" s="31"/>
      <c r="Y21" s="13" t="s">
        <v>91</v>
      </c>
    </row>
    <row r="22" spans="1:25" x14ac:dyDescent="0.25">
      <c r="A22" s="31" t="s">
        <v>9</v>
      </c>
      <c r="B22" s="31" t="s">
        <v>72</v>
      </c>
      <c r="C22" s="31" t="s">
        <v>9</v>
      </c>
      <c r="D22" s="31" t="s">
        <v>9</v>
      </c>
      <c r="E22" s="31" t="s">
        <v>9</v>
      </c>
      <c r="F22" s="31" t="s">
        <v>9</v>
      </c>
      <c r="G22" s="31" t="s">
        <v>9</v>
      </c>
      <c r="H22" s="32" t="s">
        <v>9</v>
      </c>
      <c r="I22" s="4" t="s">
        <v>68</v>
      </c>
      <c r="J22" s="31" t="s">
        <v>15</v>
      </c>
      <c r="K22" s="32">
        <f t="shared" si="0"/>
        <v>0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1"/>
      <c r="Y22" s="13" t="s">
        <v>91</v>
      </c>
    </row>
    <row r="23" spans="1:25" x14ac:dyDescent="0.25">
      <c r="A23" s="31" t="s">
        <v>8</v>
      </c>
      <c r="B23" s="31" t="s">
        <v>72</v>
      </c>
      <c r="C23" s="31" t="s">
        <v>22</v>
      </c>
      <c r="D23" s="31" t="s">
        <v>23</v>
      </c>
      <c r="E23" s="31" t="s">
        <v>24</v>
      </c>
      <c r="F23" s="32">
        <v>2210</v>
      </c>
      <c r="G23" s="31" t="s">
        <v>13</v>
      </c>
      <c r="H23" s="32">
        <v>2210</v>
      </c>
      <c r="I23" s="4" t="s">
        <v>69</v>
      </c>
      <c r="J23" s="31" t="s">
        <v>25</v>
      </c>
      <c r="K23" s="32">
        <f t="shared" si="0"/>
        <v>36230</v>
      </c>
      <c r="L23" s="32">
        <v>2300</v>
      </c>
      <c r="M23" s="32">
        <v>4600</v>
      </c>
      <c r="N23" s="32">
        <v>5750</v>
      </c>
      <c r="O23" s="32">
        <v>8049.9999999999991</v>
      </c>
      <c r="P23" s="32">
        <v>6899.9999999999991</v>
      </c>
      <c r="Q23" s="32">
        <v>4600</v>
      </c>
      <c r="R23" s="32">
        <v>2300</v>
      </c>
      <c r="S23" s="32">
        <v>1150</v>
      </c>
      <c r="T23" s="32">
        <v>0</v>
      </c>
      <c r="U23" s="32">
        <v>0</v>
      </c>
      <c r="V23" s="32">
        <v>0</v>
      </c>
      <c r="W23" s="32">
        <v>580</v>
      </c>
      <c r="X23" s="31"/>
      <c r="Y23" s="13" t="s">
        <v>91</v>
      </c>
    </row>
    <row r="24" spans="1:25" x14ac:dyDescent="0.25">
      <c r="A24" s="31" t="s">
        <v>8</v>
      </c>
      <c r="B24" s="31" t="s">
        <v>72</v>
      </c>
      <c r="C24" s="31" t="s">
        <v>37</v>
      </c>
      <c r="D24" s="31" t="s">
        <v>38</v>
      </c>
      <c r="E24" s="31" t="s">
        <v>39</v>
      </c>
      <c r="F24" s="32">
        <v>2244</v>
      </c>
      <c r="G24" s="31" t="s">
        <v>13</v>
      </c>
      <c r="H24" s="32">
        <v>2244</v>
      </c>
      <c r="I24" s="4" t="s">
        <v>9</v>
      </c>
      <c r="J24" s="31" t="s">
        <v>40</v>
      </c>
      <c r="K24" s="32">
        <f t="shared" si="0"/>
        <v>146950</v>
      </c>
      <c r="L24" s="32">
        <v>9200</v>
      </c>
      <c r="M24" s="32">
        <v>17250</v>
      </c>
      <c r="N24" s="32">
        <v>24000</v>
      </c>
      <c r="O24" s="32">
        <v>28700</v>
      </c>
      <c r="P24" s="32">
        <v>28749.999999999996</v>
      </c>
      <c r="Q24" s="32">
        <v>19500</v>
      </c>
      <c r="R24" s="32">
        <v>8049.9999999999991</v>
      </c>
      <c r="S24" s="32">
        <v>3449.9999999999995</v>
      </c>
      <c r="T24" s="32">
        <v>2300</v>
      </c>
      <c r="U24" s="32">
        <v>1724.9999999999998</v>
      </c>
      <c r="V24" s="32">
        <v>1724.9999999999998</v>
      </c>
      <c r="W24" s="32">
        <v>2300</v>
      </c>
      <c r="X24" s="31"/>
      <c r="Y24" s="13" t="s">
        <v>91</v>
      </c>
    </row>
    <row r="25" spans="1:25" x14ac:dyDescent="0.25">
      <c r="A25" s="31" t="s">
        <v>9</v>
      </c>
      <c r="B25" s="31" t="s">
        <v>72</v>
      </c>
      <c r="C25" s="31" t="s">
        <v>9</v>
      </c>
      <c r="D25" s="31" t="s">
        <v>9</v>
      </c>
      <c r="E25" s="31" t="s">
        <v>9</v>
      </c>
      <c r="F25" s="31" t="s">
        <v>9</v>
      </c>
      <c r="G25" s="31" t="s">
        <v>9</v>
      </c>
      <c r="H25" s="32" t="s">
        <v>9</v>
      </c>
      <c r="I25" s="4" t="s">
        <v>9</v>
      </c>
      <c r="J25" s="31" t="s">
        <v>41</v>
      </c>
      <c r="K25" s="32" t="s">
        <v>9</v>
      </c>
      <c r="L25" s="31" t="s">
        <v>9</v>
      </c>
      <c r="M25" s="31" t="s">
        <v>9</v>
      </c>
      <c r="N25" s="31" t="s">
        <v>9</v>
      </c>
      <c r="O25" s="31" t="s">
        <v>9</v>
      </c>
      <c r="P25" s="31" t="s">
        <v>9</v>
      </c>
      <c r="Q25" s="31" t="s">
        <v>9</v>
      </c>
      <c r="R25" s="31" t="s">
        <v>9</v>
      </c>
      <c r="S25" s="31" t="s">
        <v>9</v>
      </c>
      <c r="T25" s="31" t="s">
        <v>9</v>
      </c>
      <c r="U25" s="31" t="s">
        <v>9</v>
      </c>
      <c r="V25" s="31" t="s">
        <v>9</v>
      </c>
      <c r="W25" s="31" t="s">
        <v>9</v>
      </c>
      <c r="X25" s="31"/>
      <c r="Y25" s="13" t="s">
        <v>91</v>
      </c>
    </row>
    <row r="26" spans="1:25" x14ac:dyDescent="0.25">
      <c r="A26" s="31" t="s">
        <v>9</v>
      </c>
      <c r="B26" s="31" t="s">
        <v>72</v>
      </c>
      <c r="C26" s="31" t="s">
        <v>9</v>
      </c>
      <c r="D26" s="31" t="s">
        <v>9</v>
      </c>
      <c r="E26" s="31" t="s">
        <v>9</v>
      </c>
      <c r="F26" s="31" t="s">
        <v>9</v>
      </c>
      <c r="G26" s="31" t="s">
        <v>9</v>
      </c>
      <c r="H26" s="32" t="s">
        <v>9</v>
      </c>
      <c r="I26" s="4" t="s">
        <v>9</v>
      </c>
      <c r="J26" s="31" t="s">
        <v>117</v>
      </c>
      <c r="K26" s="32" t="s">
        <v>9</v>
      </c>
      <c r="L26" s="31" t="s">
        <v>9</v>
      </c>
      <c r="M26" s="31" t="s">
        <v>9</v>
      </c>
      <c r="N26" s="31" t="s">
        <v>9</v>
      </c>
      <c r="O26" s="31" t="s">
        <v>9</v>
      </c>
      <c r="P26" s="31" t="s">
        <v>9</v>
      </c>
      <c r="Q26" s="31" t="s">
        <v>9</v>
      </c>
      <c r="R26" s="31" t="s">
        <v>9</v>
      </c>
      <c r="S26" s="31" t="s">
        <v>9</v>
      </c>
      <c r="T26" s="31" t="s">
        <v>9</v>
      </c>
      <c r="U26" s="31" t="s">
        <v>9</v>
      </c>
      <c r="V26" s="31" t="s">
        <v>9</v>
      </c>
      <c r="W26" s="31" t="s">
        <v>9</v>
      </c>
      <c r="X26" s="31"/>
      <c r="Y26" s="13" t="s">
        <v>91</v>
      </c>
    </row>
    <row r="27" spans="1:25" s="17" customFormat="1" x14ac:dyDescent="0.25">
      <c r="A27" s="14" t="s">
        <v>96</v>
      </c>
      <c r="B27" s="15"/>
      <c r="C27" s="15"/>
      <c r="D27" s="15"/>
      <c r="E27" s="16"/>
      <c r="F27" s="18">
        <f>SUM(F2:F26)</f>
        <v>30498</v>
      </c>
      <c r="H27" s="18">
        <f>SUM(H2:H26)</f>
        <v>30804</v>
      </c>
      <c r="I27" s="19"/>
      <c r="J27" s="20"/>
      <c r="K27" s="19">
        <f>SUM(K2:K26)</f>
        <v>991000</v>
      </c>
      <c r="Y27" s="21"/>
    </row>
    <row r="28" spans="1:25" s="6" customFormat="1" x14ac:dyDescent="0.25">
      <c r="H28" s="6">
        <f>+H27/34</f>
        <v>906</v>
      </c>
    </row>
    <row r="29" spans="1:25" x14ac:dyDescent="0.25">
      <c r="H29" s="10"/>
      <c r="K29" s="10"/>
    </row>
    <row r="30" spans="1:25" s="29" customFormat="1" ht="30" x14ac:dyDescent="0.25">
      <c r="A30" s="1" t="s">
        <v>94</v>
      </c>
      <c r="B30" s="26" t="s">
        <v>72</v>
      </c>
      <c r="C30" s="27" t="s">
        <v>99</v>
      </c>
      <c r="D30" s="27" t="s">
        <v>95</v>
      </c>
      <c r="E30" s="27" t="s">
        <v>93</v>
      </c>
      <c r="F30" s="27"/>
      <c r="G30" s="27"/>
      <c r="H30" s="27">
        <f>40*34</f>
        <v>1360</v>
      </c>
      <c r="I30" s="27" t="s">
        <v>66</v>
      </c>
      <c r="J30" s="27">
        <v>522156</v>
      </c>
      <c r="K30" s="30">
        <f>SUM(L30:W30)</f>
        <v>76000</v>
      </c>
      <c r="L30" s="27">
        <v>6600</v>
      </c>
      <c r="M30" s="27">
        <v>8650</v>
      </c>
      <c r="N30" s="27">
        <v>11720</v>
      </c>
      <c r="O30" s="27">
        <v>24149.999999999996</v>
      </c>
      <c r="P30" s="27">
        <v>7359.9999999999991</v>
      </c>
      <c r="Q30" s="27">
        <v>10580</v>
      </c>
      <c r="R30" s="27">
        <v>4140</v>
      </c>
      <c r="S30" s="27">
        <v>2300</v>
      </c>
      <c r="T30" s="27">
        <v>0</v>
      </c>
      <c r="U30" s="27">
        <v>0</v>
      </c>
      <c r="V30" s="27">
        <v>0</v>
      </c>
      <c r="W30" s="27">
        <v>500</v>
      </c>
      <c r="X30" s="2"/>
      <c r="Y30" s="28" t="s">
        <v>91</v>
      </c>
    </row>
    <row r="31" spans="1:25" s="6" customFormat="1" x14ac:dyDescent="0.25">
      <c r="A31" s="5" t="s">
        <v>97</v>
      </c>
      <c r="B31" s="5"/>
      <c r="H31" s="6">
        <f>+H30</f>
        <v>1360</v>
      </c>
      <c r="K31" s="7">
        <f>+K30</f>
        <v>76000</v>
      </c>
    </row>
    <row r="32" spans="1:25" s="6" customFormat="1" x14ac:dyDescent="0.25">
      <c r="A32" s="5"/>
      <c r="B32" s="5"/>
      <c r="H32" s="6">
        <f>+H31/34</f>
        <v>40</v>
      </c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5"/>
    </row>
    <row r="33" spans="1:25" s="6" customFormat="1" x14ac:dyDescent="0.25">
      <c r="A33" s="5"/>
      <c r="B33" s="5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5"/>
    </row>
    <row r="34" spans="1:25" s="35" customFormat="1" x14ac:dyDescent="0.25">
      <c r="A34" s="36" t="s">
        <v>121</v>
      </c>
      <c r="B34" s="33" t="s">
        <v>72</v>
      </c>
      <c r="C34" s="33" t="s">
        <v>120</v>
      </c>
      <c r="D34" s="33" t="s">
        <v>122</v>
      </c>
      <c r="E34" s="33" t="s">
        <v>123</v>
      </c>
      <c r="F34" s="34">
        <f>40*34</f>
        <v>1360</v>
      </c>
      <c r="G34" s="33" t="s">
        <v>13</v>
      </c>
      <c r="H34" s="34">
        <f>40*34</f>
        <v>1360</v>
      </c>
      <c r="I34" s="24" t="s">
        <v>66</v>
      </c>
      <c r="J34" s="33" t="s">
        <v>124</v>
      </c>
      <c r="K34" s="34">
        <f t="shared" ref="K34" si="1">+SUM(L34:W34)</f>
        <v>37000</v>
      </c>
      <c r="L34" s="37">
        <v>3449.9999999999995</v>
      </c>
      <c r="M34" s="37">
        <v>5750</v>
      </c>
      <c r="N34" s="37">
        <v>5750</v>
      </c>
      <c r="O34" s="37">
        <v>5750</v>
      </c>
      <c r="P34" s="37">
        <v>4600</v>
      </c>
      <c r="Q34" s="37">
        <v>4600</v>
      </c>
      <c r="R34" s="37">
        <v>2300</v>
      </c>
      <c r="S34" s="37">
        <v>1200</v>
      </c>
      <c r="T34" s="37">
        <v>1200</v>
      </c>
      <c r="U34" s="37">
        <v>600</v>
      </c>
      <c r="V34" s="37">
        <v>600</v>
      </c>
      <c r="W34" s="37">
        <v>1200</v>
      </c>
      <c r="X34" s="33"/>
      <c r="Y34" s="25" t="s">
        <v>91</v>
      </c>
    </row>
    <row r="35" spans="1:25" x14ac:dyDescent="0.25">
      <c r="H35" s="8">
        <f>H34/34</f>
        <v>40</v>
      </c>
      <c r="K35" s="23">
        <f>SUM(K34)</f>
        <v>37000</v>
      </c>
      <c r="R35" s="23"/>
      <c r="S35" s="23"/>
      <c r="T35" s="23"/>
      <c r="U35" s="9"/>
      <c r="V35" s="9"/>
      <c r="W35" s="9"/>
      <c r="X35" s="9"/>
    </row>
    <row r="36" spans="1:25" x14ac:dyDescent="0.25">
      <c r="K36" s="23"/>
      <c r="R36" s="23"/>
      <c r="S36" s="23"/>
      <c r="T36" s="23"/>
      <c r="U36" s="9"/>
      <c r="V36" s="9"/>
      <c r="W36" s="9"/>
      <c r="X36" s="9"/>
    </row>
    <row r="37" spans="1:25" x14ac:dyDescent="0.25">
      <c r="A37" s="8" t="s">
        <v>125</v>
      </c>
      <c r="H37" s="10">
        <f>+H27+H31+H34</f>
        <v>33524</v>
      </c>
      <c r="K37" s="23">
        <f>+K27+K31+K35</f>
        <v>1104000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1"/>
    </row>
    <row r="38" spans="1:25" x14ac:dyDescent="0.25">
      <c r="H38" s="10">
        <f>+H28+H32+H35</f>
        <v>986</v>
      </c>
      <c r="K38" s="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Orbán 2 János</dc:creator>
  <cp:lastModifiedBy>Horváth László</cp:lastModifiedBy>
  <dcterms:created xsi:type="dcterms:W3CDTF">2015-10-02T07:55:41Z</dcterms:created>
  <dcterms:modified xsi:type="dcterms:W3CDTF">2017-05-22T12:55:50Z</dcterms:modified>
</cp:coreProperties>
</file>