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735" windowWidth="19320" windowHeight="7185" firstSheet="1" activeTab="1"/>
  </bookViews>
  <sheets>
    <sheet name="Sheet1" sheetId="3" r:id="rId1"/>
    <sheet name="Költségvetési kiírás" sheetId="2" r:id="rId2"/>
  </sheets>
  <definedNames>
    <definedName name="_xlnm.Print_Titles" localSheetId="1">'Költségvetési kiírás'!$7:$9</definedName>
    <definedName name="_xlnm.Print_Area" localSheetId="1">'Költségvetési kiírás'!$A$3:$H$32</definedName>
  </definedNames>
  <calcPr calcId="145621"/>
</workbook>
</file>

<file path=xl/calcChain.xml><?xml version="1.0" encoding="utf-8"?>
<calcChain xmlns="http://schemas.openxmlformats.org/spreadsheetml/2006/main">
  <c r="G26" i="2" l="1"/>
  <c r="H26" i="2" s="1"/>
  <c r="G25" i="2"/>
  <c r="H25" i="2" s="1"/>
  <c r="G24" i="2"/>
  <c r="H24" i="2" s="1"/>
  <c r="H20" i="2" l="1"/>
  <c r="H21" i="2"/>
  <c r="H22" i="2"/>
  <c r="H14" i="2"/>
  <c r="H11" i="2"/>
  <c r="G13" i="2" l="1"/>
  <c r="H13" i="2" s="1"/>
  <c r="G15" i="2"/>
  <c r="H15" i="2" s="1"/>
  <c r="G16" i="2"/>
  <c r="H16" i="2" s="1"/>
  <c r="G17" i="2"/>
  <c r="H17" i="2" s="1"/>
  <c r="G18" i="2"/>
  <c r="H18" i="2" s="1"/>
  <c r="G19" i="2"/>
  <c r="H19" i="2" s="1"/>
  <c r="G23" i="2"/>
  <c r="H23" i="2" s="1"/>
  <c r="G12" i="2"/>
  <c r="H12" i="2" s="1"/>
  <c r="H27" i="2" l="1"/>
  <c r="H28" i="2" s="1"/>
  <c r="H29" i="2" s="1"/>
  <c r="G135" i="3"/>
  <c r="G150" i="3" s="1"/>
  <c r="H134" i="3"/>
  <c r="I134" i="3" s="1"/>
  <c r="G134" i="3"/>
  <c r="H130" i="3"/>
  <c r="G130" i="3"/>
  <c r="G131" i="3" s="1"/>
  <c r="G149" i="3"/>
  <c r="H126" i="3"/>
  <c r="I126" i="3"/>
  <c r="G126" i="3"/>
  <c r="H125" i="3"/>
  <c r="I125" i="3" s="1"/>
  <c r="G125" i="3"/>
  <c r="H124" i="3"/>
  <c r="I124" i="3" s="1"/>
  <c r="G124" i="3"/>
  <c r="H123" i="3"/>
  <c r="G123" i="3"/>
  <c r="I123" i="3"/>
  <c r="H122" i="3"/>
  <c r="I122" i="3" s="1"/>
  <c r="G122" i="3"/>
  <c r="H121" i="3"/>
  <c r="G121" i="3"/>
  <c r="H120" i="3"/>
  <c r="G120" i="3"/>
  <c r="H119" i="3"/>
  <c r="G119" i="3"/>
  <c r="I119" i="3"/>
  <c r="H118" i="3"/>
  <c r="I118" i="3" s="1"/>
  <c r="G118" i="3"/>
  <c r="H117" i="3"/>
  <c r="I117" i="3" s="1"/>
  <c r="G117" i="3"/>
  <c r="H116" i="3"/>
  <c r="I116" i="3" s="1"/>
  <c r="G116" i="3"/>
  <c r="H115" i="3"/>
  <c r="G115" i="3"/>
  <c r="H114" i="3"/>
  <c r="I114" i="3"/>
  <c r="L114" i="3" s="1"/>
  <c r="G114" i="3"/>
  <c r="H113" i="3"/>
  <c r="I113" i="3"/>
  <c r="L113" i="3" s="1"/>
  <c r="G113" i="3"/>
  <c r="H112" i="3"/>
  <c r="G112" i="3"/>
  <c r="H111" i="3"/>
  <c r="G111" i="3"/>
  <c r="H110" i="3"/>
  <c r="G110" i="3"/>
  <c r="H109" i="3"/>
  <c r="I109" i="3"/>
  <c r="G109" i="3"/>
  <c r="H105" i="3"/>
  <c r="G105" i="3"/>
  <c r="H104" i="3"/>
  <c r="G104" i="3"/>
  <c r="H103" i="3"/>
  <c r="G103" i="3"/>
  <c r="H99" i="3"/>
  <c r="I99" i="3" s="1"/>
  <c r="G99" i="3"/>
  <c r="H98" i="3"/>
  <c r="I98" i="3"/>
  <c r="G98" i="3"/>
  <c r="H97" i="3"/>
  <c r="G97" i="3"/>
  <c r="H96" i="3"/>
  <c r="G96" i="3"/>
  <c r="G100" i="3" s="1"/>
  <c r="G146" i="3" s="1"/>
  <c r="H95" i="3"/>
  <c r="G95" i="3"/>
  <c r="H91" i="3"/>
  <c r="I91" i="3" s="1"/>
  <c r="G91" i="3"/>
  <c r="H90" i="3"/>
  <c r="I90" i="3" s="1"/>
  <c r="G90" i="3"/>
  <c r="H89" i="3"/>
  <c r="G89" i="3"/>
  <c r="H88" i="3"/>
  <c r="I88" i="3"/>
  <c r="G88" i="3"/>
  <c r="H87" i="3"/>
  <c r="G87" i="3"/>
  <c r="I87" i="3"/>
  <c r="H86" i="3"/>
  <c r="G86" i="3"/>
  <c r="H85" i="3"/>
  <c r="I85" i="3"/>
  <c r="G85" i="3"/>
  <c r="H84" i="3"/>
  <c r="G84" i="3"/>
  <c r="I84" i="3" s="1"/>
  <c r="H83" i="3"/>
  <c r="I83" i="3" s="1"/>
  <c r="G83" i="3"/>
  <c r="H82" i="3"/>
  <c r="I82" i="3" s="1"/>
  <c r="G82" i="3"/>
  <c r="H81" i="3"/>
  <c r="I81" i="3" s="1"/>
  <c r="G81" i="3"/>
  <c r="O80" i="3"/>
  <c r="N80" i="3"/>
  <c r="H80" i="3"/>
  <c r="G80" i="3"/>
  <c r="O79" i="3"/>
  <c r="H79" i="3"/>
  <c r="I79" i="3" s="1"/>
  <c r="G79" i="3"/>
  <c r="H78" i="3"/>
  <c r="G78" i="3"/>
  <c r="H77" i="3"/>
  <c r="I77" i="3"/>
  <c r="G77" i="3"/>
  <c r="G92" i="3"/>
  <c r="G145" i="3" s="1"/>
  <c r="H73" i="3"/>
  <c r="G73" i="3"/>
  <c r="H72" i="3"/>
  <c r="G72" i="3"/>
  <c r="H71" i="3"/>
  <c r="G71" i="3"/>
  <c r="H70" i="3"/>
  <c r="G70" i="3"/>
  <c r="I70" i="3" s="1"/>
  <c r="H69" i="3"/>
  <c r="I69" i="3" s="1"/>
  <c r="G69" i="3"/>
  <c r="H68" i="3"/>
  <c r="I68" i="3" s="1"/>
  <c r="G68" i="3"/>
  <c r="H67" i="3"/>
  <c r="I67" i="3" s="1"/>
  <c r="G67" i="3"/>
  <c r="H66" i="3"/>
  <c r="G66" i="3"/>
  <c r="H65" i="3"/>
  <c r="G65" i="3"/>
  <c r="H64" i="3"/>
  <c r="G64" i="3"/>
  <c r="H63" i="3"/>
  <c r="G63" i="3"/>
  <c r="H62" i="3"/>
  <c r="I62" i="3"/>
  <c r="G62" i="3"/>
  <c r="H61" i="3"/>
  <c r="I61" i="3" s="1"/>
  <c r="G61" i="3"/>
  <c r="H60" i="3"/>
  <c r="I60" i="3" s="1"/>
  <c r="G60" i="3"/>
  <c r="H59" i="3"/>
  <c r="G59" i="3"/>
  <c r="I59" i="3"/>
  <c r="H58" i="3"/>
  <c r="I58" i="3"/>
  <c r="G58" i="3"/>
  <c r="G74" i="3"/>
  <c r="G144" i="3" s="1"/>
  <c r="H54" i="3"/>
  <c r="G54" i="3"/>
  <c r="I54" i="3"/>
  <c r="H53" i="3"/>
  <c r="I53" i="3"/>
  <c r="G53" i="3"/>
  <c r="H52" i="3"/>
  <c r="G52" i="3"/>
  <c r="H51" i="3"/>
  <c r="I51" i="3"/>
  <c r="G51" i="3"/>
  <c r="H50" i="3"/>
  <c r="I50" i="3" s="1"/>
  <c r="G50" i="3"/>
  <c r="H49" i="3"/>
  <c r="I49" i="3"/>
  <c r="G49" i="3"/>
  <c r="H48" i="3"/>
  <c r="I48" i="3" s="1"/>
  <c r="G48" i="3"/>
  <c r="G55" i="3" s="1"/>
  <c r="G143" i="3" s="1"/>
  <c r="H47" i="3"/>
  <c r="I47" i="3"/>
  <c r="G47" i="3"/>
  <c r="H46" i="3"/>
  <c r="I46" i="3" s="1"/>
  <c r="G46" i="3"/>
  <c r="H45" i="3"/>
  <c r="I45" i="3"/>
  <c r="G45" i="3"/>
  <c r="H44" i="3"/>
  <c r="G44" i="3"/>
  <c r="H40" i="3"/>
  <c r="G40" i="3"/>
  <c r="I40" i="3"/>
  <c r="H39" i="3"/>
  <c r="I39" i="3"/>
  <c r="G39" i="3"/>
  <c r="H38" i="3"/>
  <c r="I38" i="3" s="1"/>
  <c r="G38" i="3"/>
  <c r="H37" i="3"/>
  <c r="I37" i="3"/>
  <c r="G37" i="3"/>
  <c r="H36" i="3"/>
  <c r="G36" i="3"/>
  <c r="I36" i="3"/>
  <c r="H35" i="3"/>
  <c r="I35" i="3"/>
  <c r="G35" i="3"/>
  <c r="H34" i="3"/>
  <c r="G34" i="3"/>
  <c r="H33" i="3"/>
  <c r="I33" i="3"/>
  <c r="G33" i="3"/>
  <c r="H32" i="3"/>
  <c r="I32" i="3" s="1"/>
  <c r="G32" i="3"/>
  <c r="H31" i="3"/>
  <c r="I31" i="3"/>
  <c r="G31" i="3"/>
  <c r="H30" i="3"/>
  <c r="I30" i="3" s="1"/>
  <c r="G30" i="3"/>
  <c r="H29" i="3"/>
  <c r="I29" i="3"/>
  <c r="G29" i="3"/>
  <c r="H28" i="3"/>
  <c r="I28" i="3" s="1"/>
  <c r="G28" i="3"/>
  <c r="H27" i="3"/>
  <c r="I27" i="3"/>
  <c r="G27" i="3"/>
  <c r="H26" i="3"/>
  <c r="G26" i="3"/>
  <c r="H25" i="3"/>
  <c r="I25" i="3"/>
  <c r="G25" i="3"/>
  <c r="G41" i="3"/>
  <c r="G142" i="3" s="1"/>
  <c r="H21" i="3"/>
  <c r="I21" i="3" s="1"/>
  <c r="G21" i="3"/>
  <c r="H20" i="3"/>
  <c r="I20" i="3"/>
  <c r="G20" i="3"/>
  <c r="H19" i="3"/>
  <c r="G19" i="3"/>
  <c r="I19" i="3" s="1"/>
  <c r="H18" i="3"/>
  <c r="I18" i="3"/>
  <c r="G18" i="3"/>
  <c r="H17" i="3"/>
  <c r="I17" i="3" s="1"/>
  <c r="G17" i="3"/>
  <c r="H16" i="3"/>
  <c r="I16" i="3"/>
  <c r="G16" i="3"/>
  <c r="H15" i="3"/>
  <c r="G15" i="3"/>
  <c r="I15" i="3" s="1"/>
  <c r="H14" i="3"/>
  <c r="I14" i="3"/>
  <c r="G14" i="3"/>
  <c r="H13" i="3"/>
  <c r="I13" i="3" s="1"/>
  <c r="G13" i="3"/>
  <c r="H12" i="3"/>
  <c r="G12" i="3"/>
  <c r="H11" i="3"/>
  <c r="I11" i="3"/>
  <c r="G11" i="3"/>
  <c r="H10" i="3"/>
  <c r="I10" i="3" s="1"/>
  <c r="G10" i="3"/>
  <c r="H9" i="3"/>
  <c r="I9" i="3" s="1"/>
  <c r="G9" i="3"/>
  <c r="H8" i="3"/>
  <c r="I8" i="3" s="1"/>
  <c r="G8" i="3"/>
  <c r="H7" i="3"/>
  <c r="G7" i="3"/>
  <c r="I95" i="3"/>
  <c r="I44" i="3"/>
  <c r="I105" i="3"/>
  <c r="I135" i="3"/>
  <c r="I150" i="3" s="1"/>
  <c r="H135" i="3"/>
  <c r="H150" i="3" s="1"/>
  <c r="G22" i="3" l="1"/>
  <c r="G141" i="3" s="1"/>
  <c r="H55" i="3"/>
  <c r="H143" i="3" s="1"/>
  <c r="H74" i="3"/>
  <c r="H144" i="3" s="1"/>
  <c r="I12" i="3"/>
  <c r="I26" i="3"/>
  <c r="H41" i="3"/>
  <c r="H142" i="3" s="1"/>
  <c r="I97" i="3"/>
  <c r="H100" i="3"/>
  <c r="H146" i="3" s="1"/>
  <c r="H22" i="3"/>
  <c r="H141" i="3" s="1"/>
  <c r="I7" i="3"/>
  <c r="I104" i="3"/>
  <c r="H106" i="3"/>
  <c r="H147" i="3" s="1"/>
  <c r="H127" i="3"/>
  <c r="H148" i="3" s="1"/>
  <c r="I115" i="3"/>
  <c r="I34" i="3"/>
  <c r="I41" i="3" s="1"/>
  <c r="I142" i="3" s="1"/>
  <c r="I52" i="3"/>
  <c r="I55" i="3" s="1"/>
  <c r="I143" i="3" s="1"/>
  <c r="I66" i="3"/>
  <c r="H92" i="3"/>
  <c r="H145" i="3" s="1"/>
  <c r="I78" i="3"/>
  <c r="I89" i="3"/>
  <c r="I103" i="3"/>
  <c r="I106" i="3" s="1"/>
  <c r="I147" i="3" s="1"/>
  <c r="G106" i="3"/>
  <c r="G147" i="3" s="1"/>
  <c r="H131" i="3"/>
  <c r="H149" i="3" s="1"/>
  <c r="I130" i="3"/>
  <c r="I131" i="3" s="1"/>
  <c r="I149" i="3" s="1"/>
  <c r="I63" i="3"/>
  <c r="I65" i="3"/>
  <c r="I72" i="3"/>
  <c r="I86" i="3"/>
  <c r="I111" i="3"/>
  <c r="I127" i="3" s="1"/>
  <c r="I148" i="3" s="1"/>
  <c r="I120" i="3"/>
  <c r="I64" i="3"/>
  <c r="I71" i="3"/>
  <c r="I73" i="3"/>
  <c r="I80" i="3"/>
  <c r="I96" i="3"/>
  <c r="I100" i="3" s="1"/>
  <c r="I146" i="3" s="1"/>
  <c r="G127" i="3"/>
  <c r="G148" i="3" s="1"/>
  <c r="I110" i="3"/>
  <c r="I112" i="3"/>
  <c r="I121" i="3"/>
  <c r="G137" i="3" l="1"/>
  <c r="I74" i="3"/>
  <c r="I144" i="3" s="1"/>
  <c r="I92" i="3"/>
  <c r="I145" i="3" s="1"/>
  <c r="I22" i="3"/>
  <c r="I141" i="3" s="1"/>
  <c r="G151" i="3"/>
  <c r="H151" i="3"/>
  <c r="H137" i="3"/>
  <c r="I137" i="3" l="1"/>
  <c r="I151" i="3"/>
  <c r="H152" i="3" s="1"/>
  <c r="H153" i="3" s="1"/>
  <c r="H154" i="3" s="1"/>
  <c r="H155" i="3" l="1"/>
  <c r="H156" i="3" s="1"/>
</calcChain>
</file>

<file path=xl/sharedStrings.xml><?xml version="1.0" encoding="utf-8"?>
<sst xmlns="http://schemas.openxmlformats.org/spreadsheetml/2006/main" count="530" uniqueCount="374">
  <si>
    <r>
      <rPr>
        <sz val="8"/>
        <rFont val="Times New Roman"/>
        <family val="1"/>
        <charset val="238"/>
      </rPr>
      <t>Előkészítő munkák</t>
    </r>
  </si>
  <si>
    <r>
      <rPr>
        <sz val="8"/>
        <rFont val="Times New Roman"/>
        <family val="1"/>
        <charset val="238"/>
      </rPr>
      <t>Földmunkák</t>
    </r>
  </si>
  <si>
    <r>
      <rPr>
        <sz val="8"/>
        <rFont val="Times New Roman"/>
        <family val="1"/>
        <charset val="238"/>
      </rPr>
      <t>Vízépítés</t>
    </r>
  </si>
  <si>
    <r>
      <rPr>
        <sz val="8"/>
        <rFont val="Times New Roman"/>
        <family val="1"/>
        <charset val="238"/>
      </rPr>
      <t>LX vb alj furat javítása</t>
    </r>
  </si>
  <si>
    <r>
      <rPr>
        <sz val="8"/>
        <rFont val="Times New Roman"/>
        <family val="1"/>
        <charset val="238"/>
      </rPr>
      <t>Vasúti felépítmény építése</t>
    </r>
  </si>
  <si>
    <r>
      <rPr>
        <sz val="8"/>
        <rFont val="Times New Roman"/>
        <family val="1"/>
        <charset val="238"/>
      </rPr>
      <t>Hid- Műtárgy építése</t>
    </r>
  </si>
  <si>
    <r>
      <rPr>
        <sz val="8"/>
        <rFont val="Times New Roman"/>
        <family val="1"/>
        <charset val="238"/>
      </rPr>
      <t>Távközlési munkák</t>
    </r>
  </si>
  <si>
    <r>
      <rPr>
        <sz val="8"/>
        <rFont val="Times New Roman"/>
        <family val="1"/>
        <charset val="238"/>
      </rPr>
      <t>AZ ÉPÍTMÉNY ANYAG- ÉS DÍJKÖLTSÉGE;</t>
    </r>
  </si>
  <si>
    <r>
      <rPr>
        <sz val="8"/>
        <rFont val="Times New Roman"/>
        <family val="1"/>
        <charset val="238"/>
      </rPr>
      <t>ÖSSZESEN:</t>
    </r>
  </si>
  <si>
    <r>
      <rPr>
        <sz val="8"/>
        <rFont val="Times New Roman"/>
        <family val="1"/>
        <charset val="238"/>
      </rPr>
      <t>ÉPÍTMÉNY ÁRA ÖSSZESEN:</t>
    </r>
  </si>
  <si>
    <r>
      <rPr>
        <sz val="8"/>
        <rFont val="Times New Roman"/>
        <family val="1"/>
        <charset val="238"/>
      </rPr>
      <t>ÁFA (27.00%):</t>
    </r>
  </si>
  <si>
    <r>
      <rPr>
        <sz val="8"/>
        <rFont val="Times New Roman"/>
        <family val="1"/>
        <charset val="238"/>
      </rPr>
      <t>ÉPÍTMÉNY ÁRA ÁFÁVAL:</t>
    </r>
  </si>
  <si>
    <r>
      <rPr>
        <sz val="8"/>
        <rFont val="Times New Roman"/>
        <family val="1"/>
        <charset val="238"/>
      </rPr>
      <t>603 00 000 000006</t>
    </r>
  </si>
  <si>
    <r>
      <rPr>
        <sz val="8"/>
        <rFont val="Times New Roman"/>
        <family val="1"/>
        <charset val="238"/>
      </rPr>
      <t>Munkaterűlet folyamatos őrzése MENNYISÉG: 3840.0000 ORA</t>
    </r>
  </si>
  <si>
    <r>
      <rPr>
        <sz val="8"/>
        <rFont val="Times New Roman"/>
        <family val="1"/>
        <charset val="238"/>
      </rPr>
      <t>800</t>
    </r>
  </si>
  <si>
    <t>VKN-kód</t>
  </si>
  <si>
    <t>MEGNEVEZÉS</t>
  </si>
  <si>
    <t>Mennyiségi egység</t>
  </si>
  <si>
    <t>Tervezett mennyiség</t>
  </si>
  <si>
    <t>Anyag egységár</t>
  </si>
  <si>
    <t>Egys. díj</t>
  </si>
  <si>
    <t>Anyagár</t>
  </si>
  <si>
    <t>Díj</t>
  </si>
  <si>
    <t>Összesen (mennyiség x egységár) Ft-ban</t>
  </si>
  <si>
    <t>m2</t>
  </si>
  <si>
    <t>ÉPÍTMÉNY TÉTELEI</t>
  </si>
  <si>
    <t>603 00 000 000 009</t>
  </si>
  <si>
    <t>Építés folyamán keletkezett zöld kár MENNYISÉG: 50000.0000 M2</t>
  </si>
  <si>
    <t>0</t>
  </si>
  <si>
    <t>6 03 00 000 000 011</t>
  </si>
  <si>
    <t>Környezetvédelmi bírság MENNYISÉG: 1.0000 1 ALK</t>
  </si>
  <si>
    <t>10 000 000</t>
  </si>
  <si>
    <t>6 03 00 000 000 015</t>
  </si>
  <si>
    <t>Vágányzári birSág (fasín átszállításához vgzár kérés) MENNYISÉG: 10.0000 1 ALK</t>
  </si>
  <si>
    <t>340000</t>
  </si>
  <si>
    <t>6 03 00 000 000 020</t>
  </si>
  <si>
    <t>200 000</t>
  </si>
  <si>
    <t>6 03 00 000 000 021</t>
  </si>
  <si>
    <t>Kihúzó erö vizsgálat MENNYISÉG: 100,0000 DARAB</t>
  </si>
  <si>
    <t>8 500</t>
  </si>
  <si>
    <t>6 03 00 000 000 022</t>
  </si>
  <si>
    <t>Használt sín ultrahang vizsgálata MENNYISÉG: 14320.0000 SIN M.</t>
  </si>
  <si>
    <t>71</t>
  </si>
  <si>
    <t>6 03 00 000 000 094</t>
  </si>
  <si>
    <t>Hatásbecslés! dokumentáció készítése MENNYISÉG: 1.0000 1 ALK.</t>
  </si>
  <si>
    <t>1 000065</t>
  </si>
  <si>
    <t>6 03 00000 000 106</t>
  </si>
  <si>
    <t>Forgalmi szolgálatmegszekftás felfüggesztése MENNYISÉG: 8640.0000 ORA</t>
  </si>
  <si>
    <t>4 700</t>
  </si>
  <si>
    <t>6 03 00000 000118</t>
  </si>
  <si>
    <t>Talajmechanikai tárcsásteherbirás mérés MENNYISÉG: 355.0000 DARAB</t>
  </si>
  <si>
    <t>6 03 00 000 000123</t>
  </si>
  <si>
    <t>ZkÖ laborvizsgálat MENNYISÉG: 15.0000 DARAB</t>
  </si>
  <si>
    <t>9168</t>
  </si>
  <si>
    <t>6 03 00 000 000 140</t>
  </si>
  <si>
    <t>MEGVALÓSULÁSI TERV KÉSZÍTÉSE MENNYISÉG: 1.QD001ALK</t>
  </si>
  <si>
    <t>2150115</t>
  </si>
  <si>
    <t>6 03 00 000 000174</t>
  </si>
  <si>
    <t>Szemeloszlás vizsg. vegyes eljárással MENNYISÉG: 27.0000 DARAB</t>
  </si>
  <si>
    <t>8 768</t>
  </si>
  <si>
    <t>6 03 00 000 000 176</t>
  </si>
  <si>
    <t>Talajok szervesaoyagtaitalraának meghatárc izzítássai MENNYISÉG: 27.0000 DARAB</t>
  </si>
  <si>
    <t>6699</t>
  </si>
  <si>
    <t>6Ö3 00 000 000 183 /</t>
  </si>
  <si>
    <t>Tömörség vizsgálat mélyszondával MENNYISÉG: 112.0000 DARAB</t>
  </si>
  <si>
    <t>9450</t>
  </si>
  <si>
    <t>Anyag</t>
  </si>
  <si>
    <t>Általános tételek</t>
  </si>
  <si>
    <t>Előkészítő munkák</t>
  </si>
  <si>
    <t>121 01 011000 000</t>
  </si>
  <si>
    <t>Egyes fák kitermelése tuskóirtással IV,oszt. talajban, törzsátmérő: 10-20 cm MENNYISÉG: 10.0000 DARAB</t>
  </si>
  <si>
    <t>121 01 146 000 000</t>
  </si>
  <si>
    <t>Tuskó kiszedése kotrógéppel, I-IV.q. t gyÖkfBátmérő 21-30 cm MENNYISÉG: 50.0000 DARAB</t>
  </si>
  <si>
    <t>7456</t>
  </si>
  <si>
    <t>1 21 01 147 000 000</t>
  </si>
  <si>
    <t>Tuskó kiszedése kotrógéppel, HV.o.tgyökfőáímérő 31-40 cm MENNYISÉG: 10.0000 DARAB</t>
  </si>
  <si>
    <t>1 21 01 148 000 000</t>
  </si>
  <si>
    <t>Tusk6 kiszedése kotrógéppel, I-IV.Q,tgyökf&amp;átsiéf&amp; 41-60 cm MENNYISÉG: 10.0000 DARAB</t>
  </si>
  <si>
    <t>168 01 116 000 000</t>
  </si>
  <si>
    <t>Vasúti páíyatartozékok, jelzők bontása földmunkával, I-IV. oszt. talajban: beton vasúti szelvéaykő, bemérő fíxoszlop, kisajátítási határkő vagy biztonsági határjel MENNYISÉG: 72.0000 DARAB</t>
  </si>
  <si>
    <t>6 01 65 007 355 000</t>
  </si>
  <si>
    <t>ADTÁVOLSÁGTOL FÜGGETLEN MUNKÁKNÁL 120 M HOSSZÚ SÍNEK LEHÚZÁSA A BEÉPÍTÉS HOSSZÚSÍN FEL- LEHUZO SZERELVÉNYRŐL MENNYISÉG: 1560.0000 VAG.M.</t>
  </si>
  <si>
    <t>6 01 65 007452 000</t>
  </si>
  <si>
    <t>AJJTÁVOLSÁGTOLFÖGGETLEN MUNKÁKNÁL: 120 MÉTER HOSSZÚ SÍNEK FELSZEDÉSE HOSSZÚSÍN LE-FELSZEDÖ SZERELVÉNYRE MENNYISÉG: 1560.0000 VAG.M. .</t>
  </si>
  <si>
    <t>60321 002 000001</t>
  </si>
  <si>
    <t>Bontott betonlőmelék szállítása lerakóhelyidíjjal MENNYISÉG: 5,0000 M3</t>
  </si>
  <si>
    <t>603 65 001000 001</t>
  </si>
  <si>
    <t>Vágányzónából szennyezett ágyazati anyag kitermelése kézi erővel MENNYISÉG: 294.0000 M3</t>
  </si>
  <si>
    <t>9191</t>
  </si>
  <si>
    <t>6 03 65 003 000 011</t>
  </si>
  <si>
    <t>Bontott peronelemek, és egyébb bontott anyagok szállítása TVG-vel, vagy vasúti kocsival, fel és lerakással. MENNYISÉG: 4.0000 TONNA</t>
  </si>
  <si>
    <t>6 03 65 005 000 013</t>
  </si>
  <si>
    <t>Használt 54 r. deponált sín válogatása, átrakása, előkészítése mező kötéshez, beépítésre MENNYISÉG: 611.0000 TONNA</t>
  </si>
  <si>
    <t>6 12 01 001 000 000</t>
  </si>
  <si>
    <t>Terített földút készítése 15 cm vastög terítőanyaggal helyi anyag MENNYISÉG: 20000.0000 M2</t>
  </si>
  <si>
    <t>621 01 036 000 001</t>
  </si>
  <si>
    <t>Bozót- és cseijeírtás, tövek átmérője: 4.0 cm-ig MENNYISÉG: 2483.0000 10 M2</t>
  </si>
  <si>
    <t>6 2101037 000 001</t>
  </si>
  <si>
    <t>Bozót- és csesjsírtás, tövek átmérője: 4.1-10,0 cm MENNYISÉG: 828.0000 10 M2</t>
  </si>
  <si>
    <t>621 03 047 000 006</t>
  </si>
  <si>
    <t>Közmű feltárás kézi erővel, kitermeli talaj deponálásával, a feltárt árok feltöltése, (felüljáró alap) MENNYISÉG: 8.0000 M3</t>
  </si>
  <si>
    <t>6 64 01 002 000 002</t>
  </si>
  <si>
    <t>Beton műtárgy visszabontása törmelékre ' géppel, hidraulikus boatófejjel MENNYISÉG: 5.0000 M3</t>
  </si>
  <si>
    <t>81357</t>
  </si>
  <si>
    <t>Földmunkák</t>
  </si>
  <si>
    <t>121 02ÖI7 000 000</t>
  </si>
  <si>
    <t>Terep vagy töltésoldal lépcsőzése 10,0-25,0% tere bajlásoál HI-IV.oszt. talajban MENNYISÉG: 1667.0000 M3</t>
  </si>
  <si>
    <t>121 04046 000 O0C</t>
  </si>
  <si>
    <t>i Földkitermelés bevágásban vagy anyagnyerő hely és töltés- vagy depónia készítés, tömörítés nélkül, gépi erűvel, 18 %-os terephajiásig, MV.oszt talajban, szállítással: 50.0 m-ig MENNYISÉG: 36784.0000 M3</t>
  </si>
  <si>
    <t>12106 012 000 000</t>
  </si>
  <si>
    <t>Töltésszélesítés 4.0 m szélességig, földkitermeléssel, töltésépítéssel, tömörítés és rézsűképzés nélkül, MV.oszt. talajban, gépi erővel, szállítással: 50.1-200.0 m MENNYISÉG: 1658.0000 M3</t>
  </si>
  <si>
    <t>2</t>
  </si>
  <si>
    <t>121 11003 000 000</t>
  </si>
  <si>
    <t>Fejtett föld felrakása szállítóeszközre géppel, talajosztály: HV.oszt MENNYISÉG: 36784.0000 M3</t>
  </si>
  <si>
    <t>218</t>
  </si>
  <si>
    <t>I 61 03 011 000 002</t>
  </si>
  <si>
    <t>Helyszínen (tükőrbea) kevert stabilizált alapréteg készítése CTh jríft 4 % cementtel és 2% mésszel stabilizált talaj MENNYISÉG: 10905.0000 M3</t>
  </si>
  <si>
    <t>6 01 65 016 001 006</t>
  </si>
  <si>
    <t>TX 160-as geotécs Terram 1300-as geotextümval takarva összetekerve 6m *130m MENNYISÉG: 910.0000 M</t>
  </si>
  <si>
    <t>249</t>
  </si>
  <si>
    <t>6 03 21 000 000 000</t>
  </si>
  <si>
    <t>Bontott ágyayatí anyag szállítása közúton lO.km -en beiül MENNYISÉG: 36784.0000 M3</t>
  </si>
  <si>
    <t>621 04 011 001 002</t>
  </si>
  <si>
    <t>6 21 05 008 000 000</t>
  </si>
  <si>
    <t>Rézsűképzés a kikéről6 föld szállító eszközre való felrakásával, elterítésével, gépi erővel, kiegészíts kézi munkával töltés rézsün bármely talajban (túltöltés: átlag 50 cm vastag) MENNYISÉG: 1S689.0000 M2</t>
  </si>
  <si>
    <t>638</t>
  </si>
  <si>
    <t>62105 032 000 001</t>
  </si>
  <si>
    <t>Humusz terítés 20 cm vastagságig, géps erővel, kiegészítő kézi munkával, rézsün, 5.0 m szintkülönbségig huarusz szállítással lOcmvtg-ig. MENNYISÉG: 5170.0000 M2</t>
  </si>
  <si>
    <t>861</t>
  </si>
  <si>
    <t>221</t>
  </si>
  <si>
    <t>6 51 16 007 000 002</t>
  </si>
  <si>
    <t>Rézsűvédelem, Derozion+gyepn emezzel MENNYISÉG: 5170.0000 M2</t>
  </si>
  <si>
    <t>720</t>
  </si>
  <si>
    <t>952</t>
  </si>
  <si>
    <t>Vízépítés</t>
  </si>
  <si>
    <t>I 21 06 033 OOG 000</t>
  </si>
  <si>
    <t>1 22 02 047 000 000</t>
  </si>
  <si>
    <t>Szivárgó paplan készítése kész tükörre murvából vagy kohókő zúzalékból marva MENNYISÉG: 84.0000 M3</t>
  </si>
  <si>
    <t>1 53 05 037000 000</t>
  </si>
  <si>
    <t>Aknalejáró készítéséhez akna vagy kútgyürü elemek elhelyezése cementhabarcs illesztéssel belső csőátmérő: 80 cm elem magassáp: 50 cm aknagyüröelem AGy 80/50 cm (C-350) Budapest Hvz 110,vízzáró cementhabarcs MENNYISÉG: 2.0000 M</t>
  </si>
  <si>
    <t>1 53 05 038 000 000</t>
  </si>
  <si>
    <t>Aknalejáró készítéséhez akna vagy kötgyOrö elemek elhelyezése cementhabarcs illesztéssel belső csőátmérő: 80 cm elem magassága: 75 cm aknagyüröelem AGy 80/75 cm (C-350) Budapest Hvz 110,vízzáró cementhabarcs MENNYISÉG: 3.0000 M</t>
  </si>
  <si>
    <t>30404</t>
  </si>
  <si>
    <t>1 53 05 042 000 000</t>
  </si>
  <si>
    <t>Aknalejáró készítéséhez felső szűkítő elhelyezése cementhabarcs illesztéssel, belső átmérők 80/50 cm elem magassága: 35 cm felső szükitőelem FSz 80/50/35 cm (C-350) Budapest Hvz 110,vízzáró cementhabarcs MENNYISÉG: 4.0000 DARAB</t>
  </si>
  <si>
    <t>9120</t>
  </si>
  <si>
    <t>I 53 07 001000 000</t>
  </si>
  <si>
    <t>Aknahágcsö beépítése köracélból Hvz 110,vízzáró cementhabarcs MENNYISÉG: 8,0000 DARAB</t>
  </si>
  <si>
    <t>601 65 006 060 000</t>
  </si>
  <si>
    <t>Árokburkolat készítése mócsán txpusu mennyiség: 266.0000 m</t>
  </si>
  <si>
    <t>601 65 006 060 002</t>
  </si>
  <si>
    <t>Fedlap elhelyezése béléseiemre MENNYISÉG: 28.0000 m</t>
  </si>
  <si>
    <t>4160</t>
  </si>
  <si>
    <t>6 01 65 006 060 003</t>
  </si>
  <si>
    <t>Mocsán egyeniöszáru béléselem. elhelyezése 35x60x35 1 ro hosszú MENNYISÉG: 1027.0000 M</t>
  </si>
  <si>
    <t>6 03 22 010010 002</t>
  </si>
  <si>
    <t>SZTVÁRGó ÉPÍTÉS TERHIBE TEKERT ÁTM. 200 MM (RAUVIA) MENNYISÉG: 220.0000 M</t>
  </si>
  <si>
    <t>6 03 81 020 000 005</t>
  </si>
  <si>
    <t>Szivárgónál tisztító akna építése PVC csőből 400 NA 3 PVC KGM 400 mm KGEA elágazó 45 fokos 400/400-as Csatorna nagysugarú iv 45 fbkos400 ram Toroklezáró idom 400 mm MENNYISÉG: 2,0000 DARAB</t>
  </si>
  <si>
    <t>603 81020940 007</t>
  </si>
  <si>
    <t>SZIVÁRGÓ ÉPÍTÉSE PVCCSÖBQL ÁTM. 300 MM /SZIVÁRGÓ VIZÉNEK KIVEZETÉSE/ MENNYISÉG: 6.0000 M</t>
  </si>
  <si>
    <t>621 03 091 000 002</t>
  </si>
  <si>
    <t>Acél védőcső fektetése földárokba földmunkával gépi erővel kiegészítő kézi munkával, bármely konzisztenciájú I-IV.oszt talajban D 200 mm 0,6m3/m MENNYISÉG: 8.0000 M</t>
  </si>
  <si>
    <t>6 21 11 016 000 005</t>
  </si>
  <si>
    <t>6 22 01002000 004</t>
  </si>
  <si>
    <t>6 53 07 005 000 001</t>
  </si>
  <si>
    <t>Vasúti bontások</t>
  </si>
  <si>
    <t>1 65 02 007 000000</t>
  </si>
  <si>
    <t>Nagygépes vágánykíemelés PLATOV UK-25/1 g ti] daruval görgős mezőszállító kocsikra rakva, vágányfektetés! iíl. bontási ütem/nap: 865-960 vrn MENNYISÉG: 5619.0000 VAG.M.</t>
  </si>
  <si>
    <t>1 65 07 098 000 001</t>
  </si>
  <si>
    <t>Vágánymező fel-, lerakása autódaruval bármilyen vágánynál MENNYISÉG: 5619.0000 VAG.M.</t>
  </si>
  <si>
    <t>1205</t>
  </si>
  <si>
    <t>6 01 65 001 125 044</t>
  </si>
  <si>
    <t>Teljes ágyazat kidobása RM-76-UHRS géppel 12 órás vágányzár alatt, 4 óra állásidővel 2,0 nű/vm agyazat esetén rostaaljszállitó szerelvényre rakva. MENNYISÉG: 5619.0000 VAG.M. 0</t>
  </si>
  <si>
    <t>6 01 65 001 301 000</t>
  </si>
  <si>
    <t>ROSTAALJ ELSZÁLLÍTÁSA ÉS ÜRÍTÉSE SZALAGSOROS SZERELVÉNNYEL NAPI 2-SZER1 ÜRÍTÉS ESETÉN MENNYISÉG: 11238.0000 M3 0</t>
  </si>
  <si>
    <t>6 01 65 002 011004</t>
  </si>
  <si>
    <t>120 m-es vágánymező felszakítása KICSE-vel (napi 480 vm ütem esetén) MENNYISÉG: 1541,0000 VAG.M. 0</t>
  </si>
  <si>
    <t>6 01 65 002 021 001</t>
  </si>
  <si>
    <t>VÁGÁNYMEZŐK BONTÁSA VÁGáNYON KÍVÜL FA VAGY BETONALJAS VÁGÁNY ESETÉN. AUTÓDARUVAL MENNYISÉG: 7160.0000 VAGM. 0</t>
  </si>
  <si>
    <t>6 01 65 005 004 008</t>
  </si>
  <si>
    <t>Bontott zúzottkő elterítése MENNYISÉG: 11238.0000 M3 0</t>
  </si>
  <si>
    <t>6 01 65 009 024 000</t>
  </si>
  <si>
    <t>SÍNEK DARABOLÁSA GYORSVÁGÓVAL 48 RENDSZERŰ SÍNEK ESETÉN MENNYISÉG: 498.0000 DARAB 1153</t>
  </si>
  <si>
    <t>6 01 65 017 001 020</t>
  </si>
  <si>
    <t>BONTOTT VÁGÁNYMEZŐK SZÁLLÍTÁSA MENNYISÉG: 2410.0000 TONNA 1466</t>
  </si>
  <si>
    <t>6 02 65 017 001 343</t>
  </si>
  <si>
    <t>VB.aljak, talpfák rakodása le vagy fel depóniából vagy depóniába gk. kocsiról, vagy gk_ kocsira közúti daruval,kötéllel (2 rakodás) MENNYISÉG: 2003.0000 DARAB 0</t>
  </si>
  <si>
    <t>6 02 65 017 001 361</t>
  </si>
  <si>
    <t>VÁGÁNYMEZŐ LERAKODÁSA PLATOV UK-25/18 DARUVAL GÖRGŐS MEZÖSZÁUJTÓ NAPI 865-960 VM. VÁGÁNYBONTÁSI ÜTEM MENNYISÉG: 5619.0000 VAG,M. 0</t>
  </si>
  <si>
    <t>6 03 65 003 000 000</t>
  </si>
  <si>
    <t>Bontott t_fa szállítása TVG- vd és vagy vasúton fel és lerakással MENNYISÉG: 7388.0000 ALJ 826</t>
  </si>
  <si>
    <t>603 65 004 000 000</t>
  </si>
  <si>
    <t>Bontott vb.alj szállítása TVG- vei és vagy vasúton fel és lerakással MENNYISÉG: 1934.0000 AU 2 157</t>
  </si>
  <si>
    <t>6 03 65 005 000 001</t>
  </si>
  <si>
    <t>6 21 03 092 00Ö 003</t>
  </si>
  <si>
    <t>Ágyayati müszelvény kialakítása gépi erővel (Zkő letermelés) MENNYISÉG: 3082.0000 M3</t>
  </si>
  <si>
    <t>1103</t>
  </si>
  <si>
    <t>Vasúti Földmunka</t>
  </si>
  <si>
    <t>121 05 011 000 000</t>
  </si>
  <si>
    <t>Tükör készítés tömörítés nélkül, gépi erővel, kiegészítő kézi munkával, sík felületen, talajosztály: I-IV.OSZt MENNYISÉG: 67692.0000 M2</t>
  </si>
  <si>
    <t>110</t>
  </si>
  <si>
    <t>1 21 08 003 000 000</t>
  </si>
  <si>
    <t>Tömörítés bármely tömörítési osztályban, gépi erővel nagy felületen, tömörségi fok: 95% MENNYISÉG: 37632.0000 M3</t>
  </si>
  <si>
    <t>8</t>
  </si>
  <si>
    <t>134</t>
  </si>
  <si>
    <t>621 05 027 000 001</t>
  </si>
  <si>
    <t>Padka és elválasztó sáv készítése felületrendezéssel, tömörítés nélkül, gépi erővel, kiegészítő kézi munkával, helyszínre szállított mehanikai stabilizációból ( M 50)anyagból MENNYISÉG: 255.0000 M3</t>
  </si>
  <si>
    <t>10199</t>
  </si>
  <si>
    <t>1045</t>
  </si>
  <si>
    <t>6 21 05 038 000 024</t>
  </si>
  <si>
    <t>Perxrn feltöltés készítése gépi erővel kiegészítő kézi munkával bányameddöből MENNYISÉG: 703.0000 M3</t>
  </si>
  <si>
    <t>621 06 038 000 009</t>
  </si>
  <si>
    <t>Töltésalap készítése 10/30 zkőbÖI (Al) MENNYISÉG: 19751.0000 M3</t>
  </si>
  <si>
    <t>13 187</t>
  </si>
  <si>
    <t>714</t>
  </si>
  <si>
    <t>Vasúti földmunka</t>
  </si>
  <si>
    <t>6 01 65 007 540 002</t>
  </si>
  <si>
    <t>Lx jelű vb. alj furat javítása telephelyen fellemezeléssel (fabetét cseréje új müa.-ra, KL síncavar tettes gyürü, möa. alátétlemez, használt geo alátétlemez) MENNYISÉG: 11936.0000 ALJ</t>
  </si>
  <si>
    <t>5193</t>
  </si>
  <si>
    <t>6 02 65 017 G01 331</t>
  </si>
  <si>
    <t>VB.aljak rakodása,terítése munkapadra autódaruval MENNYISÉG: 11936.0000 DARAB</t>
  </si>
  <si>
    <t>229</t>
  </si>
  <si>
    <t>6 02 65 017 001 332</t>
  </si>
  <si>
    <t>102</t>
  </si>
  <si>
    <t>LX vb alj furat javítása</t>
  </si>
  <si>
    <t>6 01 650D2 010 000</t>
  </si>
  <si>
    <t>VÁGÁNY KIEMELÉSE HIDRAULIKUS 5 ALJANKÉNT MENNYISÉG: 14320.QQÖÖ VAG.M.</t>
  </si>
  <si>
    <t>246</t>
  </si>
  <si>
    <t>6 01 65005 004 003</t>
  </si>
  <si>
    <t>Alsó ágyazat készítése FAL itt. FAD kocsi ( 20 kocsi/szer.) MENNYISÉG: 8592.0000 M3</t>
  </si>
  <si>
    <t>6 01 65 005 012 005</t>
  </si>
  <si>
    <t>FELSŐ ÁGYAZAT KÉSZÍTÉS TÖMÖRÍTÉS NÉ ZUZOTTKÖBŐL DOZÁTOROS SZERELVÉN! többlet karolással MENNYISÉG: 6553.0000 TOM. M3</t>
  </si>
  <si>
    <t>6 01 65 005023 001</t>
  </si>
  <si>
    <t>ZÚZOTTKŐ ÁGYAZAT TÖMÖRÍTÉSE GÉPI El DS-700 SOROZATÚ STABILIZÁTORRAL 2.2 M3/VM MENNYISÉG: 7160.0000 VAGM.</t>
  </si>
  <si>
    <t>132</t>
  </si>
  <si>
    <t>601 65 007011007</t>
  </si>
  <si>
    <t>120 m-es vágánymező fektetése KICSE-vel (»api 480 vrn ütem esetén 9 órával) MENNYISÉG: 7160.0000 VAG.M.</t>
  </si>
  <si>
    <t>1429</t>
  </si>
  <si>
    <t>601 65 007103 004</t>
  </si>
  <si>
    <t>ALJTÁVOLSÁGTÓL FÜGGETLEN MUNKÁKN VÁGÁNYFEKTETÉS 54 RENDSZERŰ VÉGLB SÍNEKKEL esakdij MENNYISÉG: 7160.0000 VAG.M.</t>
  </si>
  <si>
    <t>601 65 007 507 008</t>
  </si>
  <si>
    <t>ALJTÁVOLSÁGTÓL FÜGGŐ MUNKÁKNÁL VÁGÁNYFEKTETÉS VASBETONALJ ESETÉN SKL-3 LEERÖSITÉSSEL54 R. kézi kisgépes MENNYISÉG: 11936.0000 DARAB</t>
  </si>
  <si>
    <t>6 01 65 009 008 001</t>
  </si>
  <si>
    <t>SÍNEK ÖSSZEKAPCSOLÁSA IDEIGLENES 54 RENDSZERŰ SÍNEK ESETÉN MENNYISÉG: 124.0000 DARAB</t>
  </si>
  <si>
    <t>7</t>
  </si>
  <si>
    <t>6 01 65 009 025 001</t>
  </si>
  <si>
    <t>Hibás hegesztések kivágása 48 vagy 54 RENDSZERŰ SÍNEK ESETÉN MENNYISÉG: 11.0000 DARAB</t>
  </si>
  <si>
    <t>6 01 65 009088 002</t>
  </si>
  <si>
    <t>SÍNEK ÖSSZEKAPCSOLÁSA HEGESZTÉSSEL SMHEGESZTő GÉPPEL ALÁTÉTLEMEZEN FEKVŐ SINEKKEl 20 DARAB HEGESZTÉS/MUNKANAP ÜTEM MELLETT MENNYISÉG: 116.0000 DARAB</t>
  </si>
  <si>
    <t>258</t>
  </si>
  <si>
    <t>6 01 65 009100 503</t>
  </si>
  <si>
    <t>PCAVÁGNER hegesztés sínrendszertől független napi 4 db. MENNYISÉG: 20.0000 DARAB</t>
  </si>
  <si>
    <t>601 65 012 001000</t>
  </si>
  <si>
    <t>SÍNFESZÜLTSÉG FELOLDÁSA HÉZAGNÉUCÜLÍ KIALAKÍTÁSÁNÁL BÁRMILYEN ALJTÁVOLSÁG ÉS SÍNEK ESETÉN MENNYISÉG: 7270.0000 VAG.M.</t>
  </si>
  <si>
    <t>1035</t>
  </si>
  <si>
    <t>601 65 014 047 000</t>
  </si>
  <si>
    <t>VÁGÁNY SZABÁLYOZÁS GÉPLÁNCBAN /ÉGf vágányban zárt építési technológia ÉPÍTÉSI/BIZTONSÁGI/ SZABÁLYOZÁS NAPI 10 VÁGÁNYZÁRBAN VÉGZETT MUNKÁNÁL MENNYISÉG: 21810.0000 VAG.M.</t>
  </si>
  <si>
    <t>601 65 014 055 000</t>
  </si>
  <si>
    <t>924</t>
  </si>
  <si>
    <t>6 03 00 000 000 108</t>
  </si>
  <si>
    <t>FMF 004-es mérővonattal pálya bemérése MENNYISÉG: 8000.0000 VAG.M.</t>
  </si>
  <si>
    <t>180</t>
  </si>
  <si>
    <t>6 68 07 003 000 000</t>
  </si>
  <si>
    <t>Vasúti betonjelzők elhelyezése földmunkával együtt, l-IV. oszt talajban: vasúti szelvénykő MENNYISÉG: 7.2000 DARAB</t>
  </si>
  <si>
    <t>6776</t>
  </si>
  <si>
    <t>6 68 07 003 000001</t>
  </si>
  <si>
    <t>Vasári bctonjeizők elhelyezést földmunkával együtt, WV. oszi. talajban: vasúti Szelvénykő csak díj MENNYISÉG: 65.0000 DARAB</t>
  </si>
  <si>
    <t>6 68 07 003 000005</t>
  </si>
  <si>
    <t>Szelvénykő mázolása betonfestékkel MENNYISÉG: 72.0000 DARAB</t>
  </si>
  <si>
    <t>Híd- Műtárgy építése</t>
  </si>
  <si>
    <t>6 03 66000 000 004</t>
  </si>
  <si>
    <t>Hídmunkák MENNYISÉG: 1.0000 1 ALK</t>
  </si>
  <si>
    <t>30189 078</t>
  </si>
  <si>
    <t>Távközlési munkák</t>
  </si>
  <si>
    <t>6 03 00 000 000113</t>
  </si>
  <si>
    <t>Távközlést munkák előirányzata MENNYISÉG: 1,0000 1 ALK</t>
  </si>
  <si>
    <t>15637 000</t>
  </si>
  <si>
    <t>AZ ÉPÍTMÉNY ANYAG- ÉS DÍJKÖLTSÉGE:</t>
  </si>
  <si>
    <t>m</t>
  </si>
  <si>
    <t>Vasúti felépítmény építése</t>
  </si>
  <si>
    <r>
      <t>RAILSCAN</t>
    </r>
    <r>
      <rPr>
        <i/>
        <sz val="10"/>
        <rFont val="Times New Roman"/>
        <family val="1"/>
        <charset val="238"/>
      </rPr>
      <t xml:space="preserve"> műszeres</t>
    </r>
    <r>
      <rPr>
        <sz val="10"/>
        <rFont val="Times New Roman"/>
        <family val="1"/>
        <charset val="238"/>
      </rPr>
      <t xml:space="preserve"> mérés MENNYISÉG: 8.0000 1 AUEC</t>
    </r>
  </si>
  <si>
    <r>
      <t>Bontott sin SzáU. TVG*vel</t>
    </r>
    <r>
      <rPr>
        <i/>
        <sz val="10"/>
        <rFont val="Times New Roman"/>
        <family val="1"/>
        <charset val="238"/>
      </rPr>
      <t xml:space="preserve"> és</t>
    </r>
    <r>
      <rPr>
        <sz val="10"/>
        <rFont val="Times New Roman"/>
        <family val="1"/>
        <charset val="238"/>
      </rPr>
      <t xml:space="preserve"> vagy vasúton fel és lerakása Deponált sín átrakása, válogatása, előkészítése szállításra MENNYISÉG: 149.5000 TONNA</t>
    </r>
  </si>
  <si>
    <r>
      <t>VÁGÁNY SZABÁLYOZÁS GÉPLÁNCBAN /ÉG/ VÁGÁNYBAN ZÁRT ÉPÍTÉSI TECHNOLÓGIA FENNTARTÁSI SZABÁLYOZÁS NAPI 8 ÓRÁS VÉGZETT MUNKÁNÁL (22; 24 sisz, FKG ASA 230 MENNYISÉG: 14540.0000</t>
    </r>
    <r>
      <rPr>
        <i/>
        <sz val="10"/>
        <rFont val="Times New Roman"/>
        <family val="1"/>
        <charset val="238"/>
      </rPr>
      <t xml:space="preserve"> VAGM.</t>
    </r>
  </si>
  <si>
    <t>alk</t>
  </si>
  <si>
    <t>auec</t>
  </si>
  <si>
    <t>db</t>
  </si>
  <si>
    <t>sm</t>
  </si>
  <si>
    <t>óra</t>
  </si>
  <si>
    <t>Általános tételek összesen:</t>
  </si>
  <si>
    <t>vm</t>
  </si>
  <si>
    <t>m3</t>
  </si>
  <si>
    <t>to</t>
  </si>
  <si>
    <t>Előkészítő munkák összesen:</t>
  </si>
  <si>
    <t>Földmunkák összesen:</t>
  </si>
  <si>
    <t>Vízépítés összesen:</t>
  </si>
  <si>
    <t>alj</t>
  </si>
  <si>
    <t>Vasúti bontások összesen:</t>
  </si>
  <si>
    <t>Vasúti földmunka összesen:</t>
  </si>
  <si>
    <t>Kiterített, felleraezelt vb.aljak rakodása, deponiába autódaruval MENNYISÉG: 11936.0000 DARAB</t>
  </si>
  <si>
    <t>LX vb alj furat javítása összesen:</t>
  </si>
  <si>
    <t>tm3</t>
  </si>
  <si>
    <t>Vasúti felépítmény építése összesen:</t>
  </si>
  <si>
    <t>Híd- Műtárgy építése összes:</t>
  </si>
  <si>
    <t>Távközlési munkák összesen:</t>
  </si>
  <si>
    <t>Öv- és talpárok {szabványárok) készítése bármely keresztmetszettel, a kitermelt fold eiteregetésé-Ve3, gépi erővel, kiegészítő kézi munkával, iaSajosztály: í-IV.oszt. MENNYISÉG: 755.0000 M3</t>
  </si>
  <si>
    <t>Gábion fal készítése MENNYISÉG: 100.0000 M3</t>
  </si>
  <si>
    <t>Kitorkoló előfej beépítése, MENNYISÉG: 1.0000 DARAB</t>
  </si>
  <si>
    <t>Beton aknafedlap elhelyezése MENNYISÉG: 4.0000 DARAB</t>
  </si>
  <si>
    <t>Berettyóújfalu - Mezőpeterd átépítése ÁRAJÁNLAT</t>
  </si>
  <si>
    <t xml:space="preserve">Vasúti bontások </t>
  </si>
  <si>
    <t>Összes költség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</si>
  <si>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</si>
  <si>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Megjegyzés</t>
  </si>
  <si>
    <t xml:space="preserve">A 2013.12.10.-i közös helyszíni bejárás alapján ennek mennyisége véleményünk szerint 33100 m2. Kezelése, darálás, elszállítás, elhelyezésre nincsen tétel. Ott nem maradhat. </t>
  </si>
  <si>
    <t>TALAJCSERE GÉPI ERŐVEL HOMOKOS KITERMELÉSSEL,TERÍTÉSSEL, TŐMÖRÍTÉSSEL MENNYISÉG: 5870.0000 M3</t>
  </si>
  <si>
    <t>Soknak tarjuk a díjját.</t>
  </si>
  <si>
    <t>díj</t>
  </si>
  <si>
    <t>4130</t>
  </si>
  <si>
    <t>44400</t>
  </si>
  <si>
    <t>1333</t>
  </si>
  <si>
    <t>1415</t>
  </si>
  <si>
    <t>44</t>
  </si>
  <si>
    <t>358</t>
  </si>
  <si>
    <t>5263</t>
  </si>
  <si>
    <t>550</t>
  </si>
  <si>
    <t>árajánlat éve</t>
  </si>
  <si>
    <t>Soknak tartjuk az anyagárát.</t>
  </si>
  <si>
    <t>A kihelyezett felújításnál ez 450 vm-re összesen 15617 -Ft, ez ~ 18 -Ft m3-ként, ez kevésnek tűnik, itt meg soknak tartjuk.</t>
  </si>
  <si>
    <t>9918</t>
  </si>
  <si>
    <t>A mennyiségi kiírás alapján ez az SZK1 jelű erősítő réteg beépítése. Soknak tartjuk az anyagárát. Megfontolandó egyéb erősítő réteg alkalmazása.</t>
  </si>
  <si>
    <t>Fuvar + rakodás egységára</t>
  </si>
  <si>
    <t>Díj egységára</t>
  </si>
  <si>
    <t>Egységár összesen</t>
  </si>
  <si>
    <t>Sorszám</t>
  </si>
  <si>
    <t>2.</t>
  </si>
  <si>
    <t>3.</t>
  </si>
  <si>
    <t>4.</t>
  </si>
  <si>
    <t>1.</t>
  </si>
  <si>
    <t>5.</t>
  </si>
  <si>
    <t>Bevágásból kikerülő felesleges föld kitermelése</t>
  </si>
  <si>
    <r>
      <t xml:space="preserve">Humusz terítés rézsűn </t>
    </r>
    <r>
      <rPr>
        <b/>
        <sz val="10"/>
        <rFont val="Times New Roman"/>
        <family val="1"/>
        <charset val="238"/>
      </rPr>
      <t>(ANYAGÁRRAL EGYÜTT)</t>
    </r>
  </si>
  <si>
    <t>Tükör készítés</t>
  </si>
  <si>
    <t>6.</t>
  </si>
  <si>
    <t>7.</t>
  </si>
  <si>
    <t>8.</t>
  </si>
  <si>
    <t>FÖLDMUNKA</t>
  </si>
  <si>
    <t>Tételes Költségvetési Kiírás</t>
  </si>
  <si>
    <t>FÖLDMUNKA ÖSSZESEN NETTÓ:</t>
  </si>
  <si>
    <t>FÖLDMUNKA ÖSSZESEN BRUTTÓ:</t>
  </si>
  <si>
    <t>ÁFA 27 % :</t>
  </si>
  <si>
    <t>Bodrogkeresztúr – Olaszliszka – Tolcsva II. ütem 174+42,10 - 224+22,20 közötti vasúti pálya átépítési munkáin belül földmunkák kivitelezése</t>
  </si>
  <si>
    <t>Bevágás fejtés rézsűoldal lépcsőzéssel</t>
  </si>
  <si>
    <t>ttm3</t>
  </si>
  <si>
    <t>9.</t>
  </si>
  <si>
    <t>10.</t>
  </si>
  <si>
    <t>11.</t>
  </si>
  <si>
    <t>12.</t>
  </si>
  <si>
    <t>13.</t>
  </si>
  <si>
    <t>Bozót és cserje irtás, az írtásból kikerülő anyag elszállítása, elhelyezése</t>
  </si>
  <si>
    <t>Töltés építés (az anyagot az Ajánlatkérő biztosítja 5 km-en belül)</t>
  </si>
  <si>
    <t>SZK1 jelű erősített réteg beszállítása 5 km-en belül, terítése 30 cm vastagságban, tömörítése 2 rétegben minimum E2=80 Mpa (szükség esetén az anyag locsolása), és profilozása</t>
  </si>
  <si>
    <t>Szemcsés felület készítése (az anyagot az Ajánlatkérő biztosítja 5 km-en belül)</t>
  </si>
  <si>
    <t>Zuzalék járófelület építése (az anyagot az Ajánlatkérő biztosítja 5 km-en belül)</t>
  </si>
  <si>
    <t>Helyszínen (tükörben) kevert stabilizált alapréteg készítése, mész és cement 4:2 arányú kombinációjával, 50 cm vastagságban, 5,5 m szélességben, min. 5 tömeg %-os bekeverési aránnyal az átépítés teljes hosszában (174+42,10-224+22,20). A stbailizáció felszínén minimum E2=45 Mpa biztosítva legyen. Várhatóan a munkát meg kell szakítani, kétszeri felvonulással kell számolni. A szükésges anyagot (mész, cement) az Ajánlatkérő tankerkocsiban biztosítja</t>
  </si>
  <si>
    <t>Bevágásból kikerülő felesleges föld elszállítása lerakóhelyre, lerakóhelyen depózása (szállítási távolság 0-5 km)</t>
  </si>
  <si>
    <t>Rézsűképzés, a kitermelt anyag elszállítása lerakóhelyre (szállítási távolság 0-5 km)</t>
  </si>
  <si>
    <t>Földárok készítése, a kitermelt anyag elszállítása lerakóhelyre (szállítási távolság 0-5 km)</t>
  </si>
  <si>
    <t>14.</t>
  </si>
  <si>
    <t>Bevágásból kikerülő felesleges föld elszállítása lerakóhelyre, lerakóhelyen depózása (szállítási távolság 5-10 km) OPCIÓS TÉTEL</t>
  </si>
  <si>
    <t>15.</t>
  </si>
  <si>
    <t>Rézsűképzés, a kitermelt anyag elszállítása lerakóhelyre (szállítási távolság 5-10 km) OPCIÓS TÉTEL</t>
  </si>
  <si>
    <t>16.</t>
  </si>
  <si>
    <t>Földárok készítése, a kitermelt anyag elszállítása lerakóhelyre (szállítási távolság 5-10 km) OPCIÓS TÉTEL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</si>
</sst>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,000,000,000,000"/>
    <numFmt numFmtId="165" formatCode="#,##0\ &quot;Ft&quot;"/>
  </numFmts>
  <fonts count="11" x14ac:knownFonts="1">
    <font>
      <sz val="10"/>
      <name val="Arial"/>
    </font>
    <font>
      <sz val="8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8"/>
      <name val="Times New Roman"/>
      <family val="1"/>
      <charset val="238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9B07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3" fillId="0" borderId="0"/>
  </cellStyleXfs>
  <cellXfs count="215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1" applyFont="1" applyAlignment="1">
      <alignment vertical="center"/>
    </xf>
    <xf numFmtId="0" fontId="2" fillId="2" borderId="0" xfId="1" applyFont="1" applyFill="1" applyAlignment="1">
      <alignment vertical="center"/>
    </xf>
    <xf numFmtId="0" fontId="2" fillId="3" borderId="0" xfId="1" applyFont="1" applyFill="1" applyAlignment="1">
      <alignment vertical="center"/>
    </xf>
    <xf numFmtId="0" fontId="2" fillId="0" borderId="7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right" vertical="center" wrapText="1"/>
    </xf>
    <xf numFmtId="0" fontId="2" fillId="0" borderId="7" xfId="1" applyFont="1" applyBorder="1" applyAlignment="1">
      <alignment horizontal="right" vertical="center"/>
    </xf>
    <xf numFmtId="3" fontId="2" fillId="2" borderId="7" xfId="1" applyNumberFormat="1" applyFont="1" applyFill="1" applyBorder="1" applyAlignment="1" applyProtection="1">
      <alignment vertical="center" wrapText="1"/>
    </xf>
    <xf numFmtId="3" fontId="2" fillId="3" borderId="7" xfId="1" applyNumberFormat="1" applyFont="1" applyFill="1" applyBorder="1" applyAlignment="1" applyProtection="1">
      <alignment vertical="center"/>
    </xf>
    <xf numFmtId="0" fontId="2" fillId="0" borderId="1" xfId="1" applyFont="1" applyBorder="1" applyAlignment="1">
      <alignment vertical="center"/>
    </xf>
    <xf numFmtId="0" fontId="7" fillId="0" borderId="0" xfId="1" applyBorder="1" applyAlignment="1">
      <alignment horizontal="left" vertical="top" indent="2"/>
    </xf>
    <xf numFmtId="0" fontId="7" fillId="0" borderId="0" xfId="1" applyBorder="1" applyAlignment="1">
      <alignment horizontal="left" vertical="top" indent="5"/>
    </xf>
    <xf numFmtId="0" fontId="2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right" vertical="center" wrapText="1"/>
    </xf>
    <xf numFmtId="0" fontId="2" fillId="0" borderId="1" xfId="1" applyFont="1" applyBorder="1" applyAlignment="1">
      <alignment horizontal="right" vertical="center"/>
    </xf>
    <xf numFmtId="3" fontId="2" fillId="2" borderId="1" xfId="1" applyNumberFormat="1" applyFont="1" applyFill="1" applyBorder="1" applyAlignment="1" applyProtection="1">
      <alignment vertical="center" wrapText="1"/>
    </xf>
    <xf numFmtId="3" fontId="2" fillId="3" borderId="1" xfId="1" applyNumberFormat="1" applyFont="1" applyFill="1" applyBorder="1" applyAlignment="1" applyProtection="1">
      <alignment vertical="center"/>
    </xf>
    <xf numFmtId="0" fontId="7" fillId="0" borderId="0" xfId="1" applyBorder="1" applyAlignment="1">
      <alignment horizontal="left" vertical="top" indent="3"/>
    </xf>
    <xf numFmtId="0" fontId="2" fillId="0" borderId="5" xfId="1" applyFont="1" applyBorder="1" applyAlignment="1">
      <alignment horizontal="left" vertical="center" wrapText="1"/>
    </xf>
    <xf numFmtId="0" fontId="2" fillId="0" borderId="5" xfId="1" applyFont="1" applyBorder="1" applyAlignment="1">
      <alignment horizontal="right" vertical="center" wrapText="1"/>
    </xf>
    <xf numFmtId="0" fontId="2" fillId="0" borderId="5" xfId="1" applyFont="1" applyBorder="1" applyAlignment="1">
      <alignment horizontal="right" vertical="center"/>
    </xf>
    <xf numFmtId="3" fontId="2" fillId="2" borderId="5" xfId="1" applyNumberFormat="1" applyFont="1" applyFill="1" applyBorder="1" applyAlignment="1" applyProtection="1">
      <alignment vertical="center" wrapText="1"/>
    </xf>
    <xf numFmtId="3" fontId="2" fillId="3" borderId="5" xfId="1" applyNumberFormat="1" applyFont="1" applyFill="1" applyBorder="1" applyAlignment="1" applyProtection="1">
      <alignment vertical="center"/>
    </xf>
    <xf numFmtId="0" fontId="2" fillId="0" borderId="4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3" fontId="5" fillId="2" borderId="2" xfId="1" applyNumberFormat="1" applyFont="1" applyFill="1" applyBorder="1" applyAlignment="1" applyProtection="1">
      <alignment horizontal="right" vertical="center"/>
    </xf>
    <xf numFmtId="3" fontId="5" fillId="3" borderId="14" xfId="1" applyNumberFormat="1" applyFont="1" applyFill="1" applyBorder="1" applyAlignment="1" applyProtection="1">
      <alignment vertical="center"/>
    </xf>
    <xf numFmtId="0" fontId="2" fillId="0" borderId="0" xfId="1" applyFont="1" applyBorder="1" applyAlignment="1">
      <alignment horizontal="left" vertical="center"/>
    </xf>
    <xf numFmtId="3" fontId="5" fillId="2" borderId="0" xfId="1" applyNumberFormat="1" applyFont="1" applyFill="1" applyBorder="1" applyAlignment="1" applyProtection="1">
      <alignment horizontal="right" vertical="center"/>
    </xf>
    <xf numFmtId="3" fontId="5" fillId="3" borderId="0" xfId="1" applyNumberFormat="1" applyFont="1" applyFill="1" applyBorder="1" applyAlignment="1" applyProtection="1">
      <alignment vertical="center"/>
    </xf>
    <xf numFmtId="0" fontId="2" fillId="2" borderId="2" xfId="1" applyFont="1" applyFill="1" applyBorder="1" applyAlignment="1">
      <alignment horizontal="left" vertical="center"/>
    </xf>
    <xf numFmtId="0" fontId="2" fillId="3" borderId="14" xfId="1" applyFont="1" applyFill="1" applyBorder="1" applyAlignment="1">
      <alignment vertical="center"/>
    </xf>
    <xf numFmtId="0" fontId="2" fillId="0" borderId="1" xfId="1" applyFont="1" applyBorder="1" applyAlignment="1">
      <alignment horizontal="justify" vertical="center" wrapText="1"/>
    </xf>
    <xf numFmtId="0" fontId="2" fillId="4" borderId="1" xfId="1" applyFont="1" applyFill="1" applyBorder="1" applyAlignment="1">
      <alignment horizontal="right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Fill="1" applyBorder="1" applyAlignment="1">
      <alignment horizontal="right" vertical="center" wrapText="1"/>
    </xf>
    <xf numFmtId="0" fontId="2" fillId="0" borderId="5" xfId="1" applyFont="1" applyBorder="1" applyAlignment="1">
      <alignment horizontal="left" vertical="center"/>
    </xf>
    <xf numFmtId="0" fontId="2" fillId="0" borderId="0" xfId="1" applyFont="1" applyBorder="1" applyAlignment="1">
      <alignment horizontal="justify" vertical="center"/>
    </xf>
    <xf numFmtId="0" fontId="2" fillId="2" borderId="0" xfId="1" applyFont="1" applyFill="1" applyBorder="1" applyAlignment="1">
      <alignment horizontal="left" vertical="center"/>
    </xf>
    <xf numFmtId="0" fontId="2" fillId="2" borderId="0" xfId="1" applyFont="1" applyFill="1" applyBorder="1" applyAlignment="1">
      <alignment vertical="center"/>
    </xf>
    <xf numFmtId="0" fontId="2" fillId="3" borderId="0" xfId="1" applyFont="1" applyFill="1" applyBorder="1" applyAlignment="1">
      <alignment vertical="center"/>
    </xf>
    <xf numFmtId="0" fontId="2" fillId="0" borderId="15" xfId="1" applyFont="1" applyBorder="1" applyAlignment="1">
      <alignment vertical="center"/>
    </xf>
    <xf numFmtId="0" fontId="2" fillId="0" borderId="2" xfId="1" applyFont="1" applyBorder="1" applyAlignment="1">
      <alignment horizontal="justify" vertical="center"/>
    </xf>
    <xf numFmtId="0" fontId="2" fillId="2" borderId="2" xfId="1" applyFont="1" applyFill="1" applyBorder="1" applyAlignment="1">
      <alignment vertical="center"/>
    </xf>
    <xf numFmtId="3" fontId="2" fillId="2" borderId="6" xfId="1" applyNumberFormat="1" applyFont="1" applyFill="1" applyBorder="1" applyAlignment="1" applyProtection="1">
      <alignment vertical="center" wrapText="1"/>
    </xf>
    <xf numFmtId="0" fontId="2" fillId="4" borderId="1" xfId="1" applyFont="1" applyFill="1" applyBorder="1" applyAlignment="1">
      <alignment horizontal="left" vertical="center" wrapText="1"/>
    </xf>
    <xf numFmtId="0" fontId="2" fillId="4" borderId="1" xfId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 applyProtection="1">
      <alignment horizontal="right" vertical="center"/>
    </xf>
    <xf numFmtId="0" fontId="2" fillId="0" borderId="3" xfId="1" applyFont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/>
    </xf>
    <xf numFmtId="0" fontId="2" fillId="0" borderId="7" xfId="1" applyFont="1" applyBorder="1" applyAlignment="1">
      <alignment vertical="center"/>
    </xf>
    <xf numFmtId="0" fontId="2" fillId="0" borderId="16" xfId="1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2" fillId="0" borderId="14" xfId="1" applyFont="1" applyBorder="1" applyAlignment="1">
      <alignment horizontal="left" vertical="center"/>
    </xf>
    <xf numFmtId="3" fontId="5" fillId="3" borderId="2" xfId="1" applyNumberFormat="1" applyFont="1" applyFill="1" applyBorder="1" applyAlignment="1" applyProtection="1">
      <alignment vertical="center"/>
    </xf>
    <xf numFmtId="0" fontId="2" fillId="0" borderId="1" xfId="1" quotePrefix="1" applyFont="1" applyBorder="1" applyAlignment="1">
      <alignment horizontal="right" vertical="center"/>
    </xf>
    <xf numFmtId="0" fontId="2" fillId="4" borderId="1" xfId="1" quotePrefix="1" applyFont="1" applyFill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3" fontId="5" fillId="3" borderId="14" xfId="1" applyNumberFormat="1" applyFont="1" applyFill="1" applyBorder="1" applyAlignment="1" applyProtection="1">
      <alignment horizontal="right" vertical="center"/>
    </xf>
    <xf numFmtId="0" fontId="2" fillId="0" borderId="0" xfId="1" applyFont="1" applyBorder="1" applyAlignment="1">
      <alignment horizontal="right" vertical="center"/>
    </xf>
    <xf numFmtId="0" fontId="2" fillId="4" borderId="5" xfId="1" applyFont="1" applyFill="1" applyBorder="1" applyAlignment="1">
      <alignment horizontal="right" vertical="center"/>
    </xf>
    <xf numFmtId="3" fontId="5" fillId="3" borderId="0" xfId="1" applyNumberFormat="1" applyFont="1" applyFill="1" applyBorder="1" applyAlignment="1" applyProtection="1">
      <alignment horizontal="right" vertical="center"/>
    </xf>
    <xf numFmtId="0" fontId="2" fillId="0" borderId="7" xfId="1" applyFont="1" applyFill="1" applyBorder="1" applyAlignment="1">
      <alignment horizontal="left" vertical="center"/>
    </xf>
    <xf numFmtId="0" fontId="2" fillId="0" borderId="7" xfId="1" applyFont="1" applyFill="1" applyBorder="1" applyAlignment="1">
      <alignment horizontal="left" vertical="center" wrapText="1"/>
    </xf>
    <xf numFmtId="0" fontId="2" fillId="0" borderId="7" xfId="1" applyFont="1" applyFill="1" applyBorder="1" applyAlignment="1">
      <alignment horizontal="right" vertical="center" wrapText="1"/>
    </xf>
    <xf numFmtId="0" fontId="2" fillId="0" borderId="7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right" vertical="center"/>
    </xf>
    <xf numFmtId="3" fontId="2" fillId="0" borderId="1" xfId="1" applyNumberFormat="1" applyFont="1" applyFill="1" applyBorder="1" applyAlignment="1" applyProtection="1">
      <alignment horizontal="right" vertical="center" wrapText="1"/>
    </xf>
    <xf numFmtId="0" fontId="2" fillId="0" borderId="1" xfId="1" applyFont="1" applyFill="1" applyBorder="1" applyAlignment="1">
      <alignment horizontal="justify" vertical="center" wrapText="1"/>
    </xf>
    <xf numFmtId="0" fontId="2" fillId="0" borderId="5" xfId="1" applyFont="1" applyFill="1" applyBorder="1" applyAlignment="1">
      <alignment horizontal="left" vertical="center"/>
    </xf>
    <xf numFmtId="0" fontId="2" fillId="0" borderId="5" xfId="1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right" vertical="center" wrapText="1"/>
    </xf>
    <xf numFmtId="0" fontId="2" fillId="0" borderId="5" xfId="1" applyFont="1" applyFill="1" applyBorder="1" applyAlignment="1">
      <alignment horizontal="right" vertical="center"/>
    </xf>
    <xf numFmtId="3" fontId="2" fillId="0" borderId="5" xfId="1" applyNumberFormat="1" applyFont="1" applyFill="1" applyBorder="1" applyAlignment="1" applyProtection="1">
      <alignment horizontal="right" vertical="center"/>
    </xf>
    <xf numFmtId="0" fontId="2" fillId="0" borderId="6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 wrapText="1"/>
    </xf>
    <xf numFmtId="0" fontId="2" fillId="0" borderId="6" xfId="1" applyFont="1" applyBorder="1" applyAlignment="1">
      <alignment horizontal="right" vertical="center" wrapText="1"/>
    </xf>
    <xf numFmtId="3" fontId="2" fillId="3" borderId="6" xfId="1" applyNumberFormat="1" applyFont="1" applyFill="1" applyBorder="1" applyAlignment="1" applyProtection="1">
      <alignment vertical="center"/>
    </xf>
    <xf numFmtId="0" fontId="2" fillId="2" borderId="0" xfId="1" applyFont="1" applyFill="1" applyBorder="1" applyAlignment="1">
      <alignment horizontal="right" vertical="center"/>
    </xf>
    <xf numFmtId="0" fontId="7" fillId="0" borderId="0" xfId="1" applyBorder="1" applyAlignment="1">
      <alignment vertical="center"/>
    </xf>
    <xf numFmtId="0" fontId="7" fillId="0" borderId="0" xfId="1"/>
    <xf numFmtId="0" fontId="7" fillId="0" borderId="0" xfId="1" applyBorder="1" applyAlignment="1">
      <alignment horizontal="left" vertical="center"/>
    </xf>
    <xf numFmtId="0" fontId="2" fillId="0" borderId="8" xfId="1" applyFont="1" applyBorder="1" applyAlignment="1">
      <alignment horizontal="left" vertical="center" wrapText="1"/>
    </xf>
    <xf numFmtId="0" fontId="7" fillId="0" borderId="18" xfId="1" applyBorder="1" applyAlignment="1">
      <alignment horizontal="left" vertical="center" wrapText="1"/>
    </xf>
    <xf numFmtId="0" fontId="7" fillId="0" borderId="18" xfId="1" applyBorder="1" applyAlignment="1">
      <alignment horizontal="left" vertical="center"/>
    </xf>
    <xf numFmtId="3" fontId="7" fillId="0" borderId="19" xfId="1" applyNumberFormat="1" applyBorder="1" applyAlignment="1">
      <alignment horizontal="right" vertical="center" wrapText="1"/>
    </xf>
    <xf numFmtId="3" fontId="7" fillId="0" borderId="20" xfId="1" applyNumberFormat="1" applyBorder="1" applyAlignment="1">
      <alignment horizontal="right" vertical="center" wrapText="1"/>
    </xf>
    <xf numFmtId="3" fontId="7" fillId="0" borderId="21" xfId="1" applyNumberFormat="1" applyBorder="1" applyAlignment="1">
      <alignment horizontal="right" vertical="center" wrapText="1"/>
    </xf>
    <xf numFmtId="0" fontId="2" fillId="0" borderId="9" xfId="1" applyFont="1" applyBorder="1" applyAlignment="1">
      <alignment horizontal="left" vertical="center" wrapText="1"/>
    </xf>
    <xf numFmtId="0" fontId="7" fillId="0" borderId="22" xfId="1" applyBorder="1" applyAlignment="1">
      <alignment horizontal="left" vertical="center"/>
    </xf>
    <xf numFmtId="3" fontId="7" fillId="0" borderId="23" xfId="1" applyNumberFormat="1" applyBorder="1" applyAlignment="1">
      <alignment horizontal="right" vertical="center"/>
    </xf>
    <xf numFmtId="3" fontId="7" fillId="0" borderId="1" xfId="1" applyNumberFormat="1" applyBorder="1" applyAlignment="1">
      <alignment horizontal="right" vertical="center"/>
    </xf>
    <xf numFmtId="3" fontId="7" fillId="0" borderId="24" xfId="1" applyNumberFormat="1" applyBorder="1" applyAlignment="1">
      <alignment horizontal="right" vertical="center"/>
    </xf>
    <xf numFmtId="0" fontId="2" fillId="0" borderId="10" xfId="1" applyFont="1" applyBorder="1" applyAlignment="1">
      <alignment horizontal="left" vertical="center" wrapText="1"/>
    </xf>
    <xf numFmtId="0" fontId="7" fillId="0" borderId="0" xfId="1" applyBorder="1" applyAlignment="1">
      <alignment horizontal="left" vertical="center" wrapText="1"/>
    </xf>
    <xf numFmtId="3" fontId="7" fillId="0" borderId="23" xfId="1" applyNumberFormat="1" applyBorder="1" applyAlignment="1">
      <alignment horizontal="right" vertical="center" wrapText="1"/>
    </xf>
    <xf numFmtId="3" fontId="7" fillId="0" borderId="1" xfId="1" applyNumberFormat="1" applyBorder="1" applyAlignment="1">
      <alignment horizontal="right" vertical="center" wrapText="1"/>
    </xf>
    <xf numFmtId="3" fontId="7" fillId="0" borderId="24" xfId="1" applyNumberFormat="1" applyBorder="1" applyAlignment="1">
      <alignment horizontal="right" vertical="center" wrapText="1"/>
    </xf>
    <xf numFmtId="0" fontId="6" fillId="0" borderId="11" xfId="1" applyFont="1" applyBorder="1" applyAlignment="1">
      <alignment horizontal="left" vertical="center" wrapText="1"/>
    </xf>
    <xf numFmtId="0" fontId="7" fillId="0" borderId="17" xfId="1" applyBorder="1" applyAlignment="1">
      <alignment horizontal="left" vertical="center"/>
    </xf>
    <xf numFmtId="3" fontId="7" fillId="0" borderId="25" xfId="1" applyNumberFormat="1" applyBorder="1" applyAlignment="1">
      <alignment horizontal="right" vertical="center"/>
    </xf>
    <xf numFmtId="3" fontId="7" fillId="0" borderId="26" xfId="1" applyNumberFormat="1" applyBorder="1" applyAlignment="1">
      <alignment horizontal="right" vertical="center"/>
    </xf>
    <xf numFmtId="0" fontId="2" fillId="0" borderId="12" xfId="1" applyFont="1" applyBorder="1" applyAlignment="1">
      <alignment horizontal="left" vertical="center" wrapText="1"/>
    </xf>
    <xf numFmtId="0" fontId="7" fillId="0" borderId="15" xfId="1" applyBorder="1" applyAlignment="1">
      <alignment horizontal="left" vertical="center"/>
    </xf>
    <xf numFmtId="3" fontId="7" fillId="0" borderId="17" xfId="1" applyNumberFormat="1" applyBorder="1" applyAlignment="1">
      <alignment horizontal="right" vertical="center"/>
    </xf>
    <xf numFmtId="3" fontId="7" fillId="0" borderId="27" xfId="1" applyNumberFormat="1" applyBorder="1" applyAlignment="1">
      <alignment horizontal="right" vertical="center"/>
    </xf>
    <xf numFmtId="3" fontId="7" fillId="0" borderId="28" xfId="1" applyNumberFormat="1" applyBorder="1" applyAlignment="1">
      <alignment horizontal="right" vertical="center"/>
    </xf>
    <xf numFmtId="0" fontId="3" fillId="0" borderId="15" xfId="1" applyFont="1" applyBorder="1" applyAlignment="1">
      <alignment horizontal="left" vertical="center"/>
    </xf>
    <xf numFmtId="0" fontId="7" fillId="0" borderId="15" xfId="1" applyBorder="1" applyAlignment="1">
      <alignment horizontal="right" vertical="center"/>
    </xf>
    <xf numFmtId="3" fontId="7" fillId="0" borderId="27" xfId="1" applyNumberFormat="1" applyBorder="1"/>
    <xf numFmtId="0" fontId="7" fillId="0" borderId="29" xfId="1" applyBorder="1"/>
    <xf numFmtId="0" fontId="7" fillId="0" borderId="30" xfId="1" applyBorder="1"/>
    <xf numFmtId="0" fontId="2" fillId="0" borderId="13" xfId="1" applyFont="1" applyBorder="1" applyAlignment="1">
      <alignment horizontal="left" vertical="center" wrapText="1"/>
    </xf>
    <xf numFmtId="0" fontId="7" fillId="0" borderId="31" xfId="1" applyBorder="1" applyAlignment="1">
      <alignment horizontal="left" vertical="center"/>
    </xf>
    <xf numFmtId="0" fontId="7" fillId="0" borderId="32" xfId="1" applyBorder="1" applyAlignment="1">
      <alignment horizontal="right" vertical="center"/>
    </xf>
    <xf numFmtId="3" fontId="7" fillId="0" borderId="33" xfId="1" applyNumberFormat="1" applyBorder="1"/>
    <xf numFmtId="0" fontId="2" fillId="0" borderId="0" xfId="1" applyFont="1" applyBorder="1" applyAlignment="1">
      <alignment vertical="center"/>
    </xf>
    <xf numFmtId="0" fontId="2" fillId="5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5" fillId="0" borderId="0" xfId="1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3" fontId="5" fillId="0" borderId="0" xfId="1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3" fontId="5" fillId="0" borderId="0" xfId="1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center" vertical="center"/>
    </xf>
    <xf numFmtId="3" fontId="5" fillId="7" borderId="1" xfId="1" applyNumberFormat="1" applyFont="1" applyFill="1" applyBorder="1" applyAlignment="1">
      <alignment horizontal="center" vertical="center" wrapText="1"/>
    </xf>
    <xf numFmtId="3" fontId="5" fillId="7" borderId="7" xfId="1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14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 applyProtection="1">
      <alignment horizontal="center" vertical="center"/>
    </xf>
    <xf numFmtId="165" fontId="2" fillId="6" borderId="1" xfId="0" applyNumberFormat="1" applyFont="1" applyFill="1" applyBorder="1" applyAlignment="1">
      <alignment horizontal="right" vertical="center"/>
    </xf>
    <xf numFmtId="165" fontId="2" fillId="6" borderId="1" xfId="0" applyNumberFormat="1" applyFont="1" applyFill="1" applyBorder="1" applyAlignment="1" applyProtection="1">
      <alignment horizontal="right" vertical="center" wrapText="1"/>
    </xf>
    <xf numFmtId="165" fontId="2" fillId="6" borderId="24" xfId="0" applyNumberFormat="1" applyFont="1" applyFill="1" applyBorder="1" applyAlignment="1" applyProtection="1">
      <alignment horizontal="right" vertical="center"/>
    </xf>
    <xf numFmtId="165" fontId="5" fillId="0" borderId="14" xfId="0" applyNumberFormat="1" applyFont="1" applyFill="1" applyBorder="1" applyAlignment="1" applyProtection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5" fillId="0" borderId="12" xfId="0" quotePrefix="1" applyFont="1" applyBorder="1" applyAlignment="1">
      <alignment horizontal="right" vertical="center"/>
    </xf>
    <xf numFmtId="0" fontId="5" fillId="0" borderId="10" xfId="0" quotePrefix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165" fontId="2" fillId="0" borderId="38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 applyProtection="1">
      <alignment horizontal="center" vertical="center"/>
    </xf>
    <xf numFmtId="165" fontId="10" fillId="0" borderId="14" xfId="0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vertical="center"/>
    </xf>
    <xf numFmtId="165" fontId="2" fillId="6" borderId="7" xfId="0" applyNumberFormat="1" applyFont="1" applyFill="1" applyBorder="1" applyAlignment="1">
      <alignment horizontal="right" vertical="center"/>
    </xf>
    <xf numFmtId="165" fontId="2" fillId="6" borderId="7" xfId="0" applyNumberFormat="1" applyFont="1" applyFill="1" applyBorder="1" applyAlignment="1" applyProtection="1">
      <alignment horizontal="right" vertical="center" wrapText="1"/>
    </xf>
    <xf numFmtId="165" fontId="2" fillId="6" borderId="40" xfId="0" applyNumberFormat="1" applyFont="1" applyFill="1" applyBorder="1" applyAlignment="1" applyProtection="1">
      <alignment horizontal="right" vertical="center"/>
    </xf>
    <xf numFmtId="0" fontId="5" fillId="0" borderId="19" xfId="0" quotePrefix="1" applyFont="1" applyBorder="1" applyAlignment="1">
      <alignment horizontal="right" vertical="center"/>
    </xf>
    <xf numFmtId="0" fontId="2" fillId="0" borderId="20" xfId="1" applyNumberFormat="1" applyFont="1" applyFill="1" applyBorder="1" applyAlignment="1" applyProtection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34" xfId="1" applyNumberFormat="1" applyFont="1" applyFill="1" applyBorder="1" applyAlignment="1" applyProtection="1">
      <alignment horizontal="center" vertical="center" wrapText="1"/>
    </xf>
    <xf numFmtId="0" fontId="2" fillId="0" borderId="19" xfId="1" applyNumberFormat="1" applyFont="1" applyFill="1" applyBorder="1" applyAlignment="1" applyProtection="1">
      <alignment horizontal="center" vertical="center"/>
    </xf>
    <xf numFmtId="0" fontId="2" fillId="0" borderId="23" xfId="1" applyNumberFormat="1" applyFont="1" applyFill="1" applyBorder="1" applyAlignment="1" applyProtection="1">
      <alignment horizontal="center" vertical="center"/>
    </xf>
    <xf numFmtId="0" fontId="2" fillId="0" borderId="25" xfId="1" applyNumberFormat="1" applyFont="1" applyFill="1" applyBorder="1" applyAlignment="1" applyProtection="1">
      <alignment horizontal="center" vertical="center"/>
    </xf>
    <xf numFmtId="0" fontId="2" fillId="0" borderId="20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34" xfId="1" applyNumberFormat="1" applyFont="1" applyFill="1" applyBorder="1" applyAlignment="1" applyProtection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2" borderId="20" xfId="1" applyNumberFormat="1" applyFont="1" applyFill="1" applyBorder="1" applyAlignment="1" applyProtection="1">
      <alignment horizontal="center" vertical="center" wrapText="1"/>
    </xf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2" fillId="2" borderId="34" xfId="1" applyNumberFormat="1" applyFont="1" applyFill="1" applyBorder="1" applyAlignment="1" applyProtection="1">
      <alignment horizontal="center" vertical="center" wrapText="1"/>
    </xf>
    <xf numFmtId="0" fontId="2" fillId="3" borderId="35" xfId="1" applyNumberFormat="1" applyFont="1" applyFill="1" applyBorder="1" applyAlignment="1" applyProtection="1">
      <alignment horizontal="center" vertical="center" wrapText="1"/>
    </xf>
    <xf numFmtId="0" fontId="2" fillId="3" borderId="36" xfId="1" applyNumberFormat="1" applyFont="1" applyFill="1" applyBorder="1" applyAlignment="1" applyProtection="1">
      <alignment horizontal="center" vertical="center" wrapText="1"/>
    </xf>
    <xf numFmtId="0" fontId="2" fillId="3" borderId="37" xfId="1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3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3" fontId="5" fillId="7" borderId="35" xfId="1" applyNumberFormat="1" applyFont="1" applyFill="1" applyBorder="1" applyAlignment="1" applyProtection="1">
      <alignment horizontal="center" vertical="center" wrapText="1"/>
    </xf>
    <xf numFmtId="3" fontId="5" fillId="7" borderId="36" xfId="1" applyNumberFormat="1" applyFont="1" applyFill="1" applyBorder="1" applyAlignment="1" applyProtection="1">
      <alignment horizontal="center" vertical="center" wrapText="1"/>
    </xf>
    <xf numFmtId="3" fontId="5" fillId="7" borderId="37" xfId="1" applyNumberFormat="1" applyFont="1" applyFill="1" applyBorder="1" applyAlignment="1" applyProtection="1">
      <alignment horizontal="center" vertical="center" wrapText="1"/>
    </xf>
    <xf numFmtId="0" fontId="5" fillId="0" borderId="20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34" xfId="0" applyNumberFormat="1" applyFont="1" applyFill="1" applyBorder="1" applyAlignment="1" applyProtection="1">
      <alignment horizontal="center" vertical="center"/>
    </xf>
    <xf numFmtId="0" fontId="5" fillId="0" borderId="20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34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164" fontId="8" fillId="0" borderId="0" xfId="0" applyNumberFormat="1" applyFont="1" applyBorder="1" applyAlignment="1">
      <alignment horizontal="center" vertical="center"/>
    </xf>
    <xf numFmtId="3" fontId="5" fillId="6" borderId="19" xfId="0" applyNumberFormat="1" applyFont="1" applyFill="1" applyBorder="1" applyAlignment="1" applyProtection="1">
      <alignment horizontal="center" vertical="center" wrapText="1"/>
    </xf>
    <xf numFmtId="3" fontId="5" fillId="6" borderId="23" xfId="0" applyNumberFormat="1" applyFont="1" applyFill="1" applyBorder="1" applyAlignment="1" applyProtection="1">
      <alignment horizontal="center" vertical="center" wrapText="1"/>
    </xf>
    <xf numFmtId="3" fontId="5" fillId="6" borderId="25" xfId="0" applyNumberFormat="1" applyFont="1" applyFill="1" applyBorder="1" applyAlignment="1" applyProtection="1">
      <alignment horizontal="center" vertical="center" wrapText="1"/>
    </xf>
    <xf numFmtId="3" fontId="9" fillId="0" borderId="0" xfId="1" applyNumberFormat="1" applyFont="1" applyFill="1" applyBorder="1" applyAlignment="1" applyProtection="1">
      <alignment horizontal="center" vertical="center" wrapText="1"/>
    </xf>
    <xf numFmtId="3" fontId="5" fillId="6" borderId="20" xfId="0" applyNumberFormat="1" applyFont="1" applyFill="1" applyBorder="1" applyAlignment="1" applyProtection="1">
      <alignment horizontal="center" vertical="center" wrapText="1"/>
    </xf>
    <xf numFmtId="3" fontId="5" fillId="6" borderId="1" xfId="0" applyNumberFormat="1" applyFont="1" applyFill="1" applyBorder="1" applyAlignment="1" applyProtection="1">
      <alignment horizontal="center" vertical="center" wrapText="1"/>
    </xf>
    <xf numFmtId="3" fontId="5" fillId="6" borderId="34" xfId="0" applyNumberFormat="1" applyFont="1" applyFill="1" applyBorder="1" applyAlignment="1" applyProtection="1">
      <alignment horizontal="center" vertical="center" wrapText="1"/>
    </xf>
    <xf numFmtId="3" fontId="5" fillId="6" borderId="21" xfId="0" applyNumberFormat="1" applyFont="1" applyFill="1" applyBorder="1" applyAlignment="1" applyProtection="1">
      <alignment horizontal="center" vertical="center" wrapText="1"/>
    </xf>
    <xf numFmtId="3" fontId="5" fillId="6" borderId="24" xfId="0" applyNumberFormat="1" applyFont="1" applyFill="1" applyBorder="1" applyAlignment="1" applyProtection="1">
      <alignment horizontal="center" vertical="center" wrapText="1"/>
    </xf>
    <xf numFmtId="3" fontId="5" fillId="6" borderId="26" xfId="0" applyNumberFormat="1" applyFont="1" applyFill="1" applyBorder="1" applyAlignment="1" applyProtection="1">
      <alignment horizontal="center" vertical="center" wrapText="1"/>
    </xf>
  </cellXfs>
  <cellStyles count="3">
    <cellStyle name="Normál" xfId="0" builtinId="0"/>
    <cellStyle name="Normál 2" xfId="1"/>
    <cellStyle name="Normál 2 2" xfId="2"/>
  </cellStyles>
  <dxfs count="0"/>
  <tableStyles count="0" defaultTableStyle="TableStyleMedium2" defaultPivotStyle="PivotStyleLight16"/>
  <colors>
    <mruColors>
      <color rgb="FFF9B073"/>
      <color rgb="FFCC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6"/>
  <sheetViews>
    <sheetView topLeftCell="B1" workbookViewId="0">
      <pane xSplit="3825" ySplit="1815" topLeftCell="B1" activePane="bottomRight"/>
      <selection activeCell="B1" sqref="B1"/>
      <selection pane="topRight" activeCell="D1" sqref="D1:D65536"/>
      <selection pane="bottomLeft" activeCell="B4" sqref="B4"/>
      <selection pane="bottomRight" activeCell="D12" sqref="D12"/>
    </sheetView>
  </sheetViews>
  <sheetFormatPr defaultRowHeight="12.75" x14ac:dyDescent="0.2"/>
  <cols>
    <col min="1" max="1" width="17.140625" style="3" customWidth="1"/>
    <col min="2" max="2" width="32.7109375" style="3" bestFit="1" customWidth="1"/>
    <col min="3" max="3" width="10.140625" style="3" customWidth="1"/>
    <col min="4" max="4" width="10.85546875" style="3" customWidth="1"/>
    <col min="5" max="5" width="10.7109375" style="3" customWidth="1"/>
    <col min="6" max="6" width="12.140625" style="3" bestFit="1" customWidth="1"/>
    <col min="7" max="7" width="13.140625" style="4" bestFit="1" customWidth="1"/>
    <col min="8" max="8" width="15.28515625" style="4" customWidth="1"/>
    <col min="9" max="9" width="14.140625" style="5" customWidth="1"/>
    <col min="10" max="10" width="28.42578125" style="3" customWidth="1"/>
    <col min="11" max="11" width="9.140625" style="3"/>
    <col min="12" max="12" width="12.5703125" style="3" customWidth="1"/>
    <col min="13" max="13" width="14.5703125" style="3" customWidth="1"/>
    <col min="14" max="16384" width="9.140625" style="3"/>
  </cols>
  <sheetData>
    <row r="1" spans="1:13" x14ac:dyDescent="0.2">
      <c r="A1" s="3" t="s">
        <v>309</v>
      </c>
      <c r="G1" s="3"/>
      <c r="H1" s="3"/>
      <c r="I1" s="3"/>
    </row>
    <row r="2" spans="1:13" x14ac:dyDescent="0.2">
      <c r="A2" s="124" t="s">
        <v>25</v>
      </c>
      <c r="B2" s="124"/>
      <c r="C2" s="124"/>
      <c r="D2" s="124"/>
      <c r="E2" s="124"/>
      <c r="F2" s="124"/>
      <c r="G2" s="124"/>
      <c r="H2" s="124"/>
      <c r="I2" s="124"/>
    </row>
    <row r="3" spans="1:13" ht="13.5" thickBot="1" x14ac:dyDescent="0.25"/>
    <row r="4" spans="1:13" ht="12.75" customHeight="1" x14ac:dyDescent="0.2">
      <c r="A4" s="178" t="s">
        <v>15</v>
      </c>
      <c r="B4" s="181" t="s">
        <v>16</v>
      </c>
      <c r="C4" s="175" t="s">
        <v>17</v>
      </c>
      <c r="D4" s="175" t="s">
        <v>18</v>
      </c>
      <c r="E4" s="175" t="s">
        <v>19</v>
      </c>
      <c r="F4" s="175" t="s">
        <v>20</v>
      </c>
      <c r="G4" s="185" t="s">
        <v>21</v>
      </c>
      <c r="H4" s="185" t="s">
        <v>22</v>
      </c>
      <c r="I4" s="188" t="s">
        <v>23</v>
      </c>
      <c r="J4" s="184" t="s">
        <v>313</v>
      </c>
      <c r="K4" s="184" t="s">
        <v>66</v>
      </c>
      <c r="L4" s="184" t="s">
        <v>317</v>
      </c>
      <c r="M4" s="184" t="s">
        <v>326</v>
      </c>
    </row>
    <row r="5" spans="1:13" x14ac:dyDescent="0.2">
      <c r="A5" s="179"/>
      <c r="B5" s="182"/>
      <c r="C5" s="176"/>
      <c r="D5" s="176"/>
      <c r="E5" s="176"/>
      <c r="F5" s="176"/>
      <c r="G5" s="186"/>
      <c r="H5" s="186"/>
      <c r="I5" s="189"/>
      <c r="J5" s="184"/>
      <c r="K5" s="184"/>
      <c r="L5" s="184"/>
      <c r="M5" s="184"/>
    </row>
    <row r="6" spans="1:13" ht="13.5" thickBot="1" x14ac:dyDescent="0.25">
      <c r="A6" s="180"/>
      <c r="B6" s="183"/>
      <c r="C6" s="177"/>
      <c r="D6" s="177"/>
      <c r="E6" s="177"/>
      <c r="F6" s="177"/>
      <c r="G6" s="187"/>
      <c r="H6" s="187"/>
      <c r="I6" s="190"/>
      <c r="J6" s="184"/>
      <c r="K6" s="184"/>
      <c r="L6" s="184"/>
      <c r="M6" s="184"/>
    </row>
    <row r="7" spans="1:13" ht="22.5" x14ac:dyDescent="0.2">
      <c r="A7" s="6" t="s">
        <v>12</v>
      </c>
      <c r="B7" s="7" t="s">
        <v>13</v>
      </c>
      <c r="C7" s="8" t="s">
        <v>288</v>
      </c>
      <c r="D7" s="8">
        <v>3840</v>
      </c>
      <c r="E7" s="9" t="s">
        <v>28</v>
      </c>
      <c r="F7" s="9" t="s">
        <v>14</v>
      </c>
      <c r="G7" s="10">
        <f>ROUND(D7*E7,0)</f>
        <v>0</v>
      </c>
      <c r="H7" s="10">
        <f>ROUND(D7*F7,0)</f>
        <v>3072000</v>
      </c>
      <c r="I7" s="11">
        <f>H7+G7</f>
        <v>3072000</v>
      </c>
      <c r="J7" s="12"/>
      <c r="K7" s="13"/>
      <c r="L7" s="14"/>
    </row>
    <row r="8" spans="1:13" ht="25.5" x14ac:dyDescent="0.2">
      <c r="A8" s="15" t="s">
        <v>26</v>
      </c>
      <c r="B8" s="16" t="s">
        <v>27</v>
      </c>
      <c r="C8" s="17" t="s">
        <v>24</v>
      </c>
      <c r="D8" s="17">
        <v>50000</v>
      </c>
      <c r="E8" s="18">
        <v>81</v>
      </c>
      <c r="F8" s="18" t="s">
        <v>28</v>
      </c>
      <c r="G8" s="19">
        <f>ROUND(D8*E8,0)</f>
        <v>4050000</v>
      </c>
      <c r="H8" s="19">
        <f>ROUND(D8*F8,0)</f>
        <v>0</v>
      </c>
      <c r="I8" s="20">
        <f>H8+G8</f>
        <v>4050000</v>
      </c>
      <c r="J8" s="12"/>
      <c r="K8" s="13"/>
      <c r="L8" s="14"/>
    </row>
    <row r="9" spans="1:13" ht="25.5" x14ac:dyDescent="0.2">
      <c r="A9" s="15" t="s">
        <v>29</v>
      </c>
      <c r="B9" s="16" t="s">
        <v>30</v>
      </c>
      <c r="C9" s="17" t="s">
        <v>284</v>
      </c>
      <c r="D9" s="17">
        <v>1</v>
      </c>
      <c r="E9" s="18" t="s">
        <v>31</v>
      </c>
      <c r="F9" s="18" t="s">
        <v>28</v>
      </c>
      <c r="G9" s="19">
        <f t="shared" ref="G9:G21" si="0">ROUND(D9*E9,0)</f>
        <v>10000000</v>
      </c>
      <c r="H9" s="19">
        <f t="shared" ref="H9:H21" si="1">ROUND(D9*F9,0)</f>
        <v>0</v>
      </c>
      <c r="I9" s="20">
        <f t="shared" ref="I9:I21" si="2">H9+G9</f>
        <v>10000000</v>
      </c>
      <c r="J9" s="12"/>
      <c r="K9" s="13"/>
      <c r="L9" s="14"/>
    </row>
    <row r="10" spans="1:13" ht="38.25" x14ac:dyDescent="0.2">
      <c r="A10" s="15" t="s">
        <v>32</v>
      </c>
      <c r="B10" s="16" t="s">
        <v>33</v>
      </c>
      <c r="C10" s="17" t="s">
        <v>284</v>
      </c>
      <c r="D10" s="17">
        <v>10</v>
      </c>
      <c r="E10" s="18" t="s">
        <v>34</v>
      </c>
      <c r="F10" s="18" t="s">
        <v>28</v>
      </c>
      <c r="G10" s="19">
        <f t="shared" si="0"/>
        <v>3400000</v>
      </c>
      <c r="H10" s="19">
        <f t="shared" si="1"/>
        <v>0</v>
      </c>
      <c r="I10" s="20">
        <f t="shared" si="2"/>
        <v>3400000</v>
      </c>
      <c r="J10" s="12"/>
      <c r="K10" s="13"/>
      <c r="L10" s="14"/>
    </row>
    <row r="11" spans="1:13" ht="25.5" x14ac:dyDescent="0.2">
      <c r="A11" s="15" t="s">
        <v>35</v>
      </c>
      <c r="B11" s="16" t="s">
        <v>281</v>
      </c>
      <c r="C11" s="17" t="s">
        <v>285</v>
      </c>
      <c r="D11" s="17">
        <v>8</v>
      </c>
      <c r="E11" s="18" t="s">
        <v>28</v>
      </c>
      <c r="F11" s="18" t="s">
        <v>36</v>
      </c>
      <c r="G11" s="19">
        <f t="shared" si="0"/>
        <v>0</v>
      </c>
      <c r="H11" s="19">
        <f t="shared" si="1"/>
        <v>1600000</v>
      </c>
      <c r="I11" s="20">
        <f t="shared" si="2"/>
        <v>1600000</v>
      </c>
      <c r="J11" s="12"/>
      <c r="K11" s="14"/>
      <c r="L11" s="13"/>
    </row>
    <row r="12" spans="1:13" ht="25.5" x14ac:dyDescent="0.2">
      <c r="A12" s="15" t="s">
        <v>37</v>
      </c>
      <c r="B12" s="16" t="s">
        <v>38</v>
      </c>
      <c r="C12" s="17" t="s">
        <v>286</v>
      </c>
      <c r="D12" s="17">
        <v>100</v>
      </c>
      <c r="E12" s="18" t="s">
        <v>28</v>
      </c>
      <c r="F12" s="18" t="s">
        <v>39</v>
      </c>
      <c r="G12" s="19">
        <f t="shared" si="0"/>
        <v>0</v>
      </c>
      <c r="H12" s="19">
        <f t="shared" si="1"/>
        <v>850000</v>
      </c>
      <c r="I12" s="20">
        <f t="shared" si="2"/>
        <v>850000</v>
      </c>
      <c r="J12" s="12"/>
      <c r="K12" s="14"/>
      <c r="L12" s="21"/>
    </row>
    <row r="13" spans="1:13" ht="25.5" x14ac:dyDescent="0.2">
      <c r="A13" s="15" t="s">
        <v>40</v>
      </c>
      <c r="B13" s="16" t="s">
        <v>41</v>
      </c>
      <c r="C13" s="17" t="s">
        <v>287</v>
      </c>
      <c r="D13" s="17">
        <v>14320</v>
      </c>
      <c r="E13" s="18" t="s">
        <v>28</v>
      </c>
      <c r="F13" s="18" t="s">
        <v>42</v>
      </c>
      <c r="G13" s="19">
        <f t="shared" si="0"/>
        <v>0</v>
      </c>
      <c r="H13" s="19">
        <f t="shared" si="1"/>
        <v>1016720</v>
      </c>
      <c r="I13" s="20">
        <f t="shared" si="2"/>
        <v>1016720</v>
      </c>
      <c r="J13" s="12"/>
      <c r="K13" s="14"/>
      <c r="L13" s="13"/>
    </row>
    <row r="14" spans="1:13" ht="25.5" x14ac:dyDescent="0.2">
      <c r="A14" s="15" t="s">
        <v>43</v>
      </c>
      <c r="B14" s="16" t="s">
        <v>44</v>
      </c>
      <c r="C14" s="17" t="s">
        <v>284</v>
      </c>
      <c r="D14" s="17">
        <v>1</v>
      </c>
      <c r="E14" s="18" t="s">
        <v>28</v>
      </c>
      <c r="F14" s="18" t="s">
        <v>45</v>
      </c>
      <c r="G14" s="19">
        <f t="shared" si="0"/>
        <v>0</v>
      </c>
      <c r="H14" s="19">
        <f t="shared" si="1"/>
        <v>1000065</v>
      </c>
      <c r="I14" s="20">
        <f t="shared" si="2"/>
        <v>1000065</v>
      </c>
      <c r="J14" s="12"/>
      <c r="K14" s="14"/>
      <c r="L14" s="13"/>
    </row>
    <row r="15" spans="1:13" ht="38.25" x14ac:dyDescent="0.2">
      <c r="A15" s="15" t="s">
        <v>46</v>
      </c>
      <c r="B15" s="16" t="s">
        <v>47</v>
      </c>
      <c r="C15" s="17" t="s">
        <v>288</v>
      </c>
      <c r="D15" s="17">
        <v>8640</v>
      </c>
      <c r="E15" s="18" t="s">
        <v>28</v>
      </c>
      <c r="F15" s="18" t="s">
        <v>48</v>
      </c>
      <c r="G15" s="19">
        <f t="shared" si="0"/>
        <v>0</v>
      </c>
      <c r="H15" s="19">
        <f t="shared" si="1"/>
        <v>40608000</v>
      </c>
      <c r="I15" s="20">
        <f t="shared" si="2"/>
        <v>40608000</v>
      </c>
      <c r="J15" s="12"/>
      <c r="K15" s="14"/>
      <c r="L15" s="13"/>
    </row>
    <row r="16" spans="1:13" ht="25.5" x14ac:dyDescent="0.2">
      <c r="A16" s="15" t="s">
        <v>49</v>
      </c>
      <c r="B16" s="16" t="s">
        <v>50</v>
      </c>
      <c r="C16" s="17" t="s">
        <v>286</v>
      </c>
      <c r="D16" s="17">
        <v>355</v>
      </c>
      <c r="E16" s="18" t="s">
        <v>28</v>
      </c>
      <c r="F16" s="18">
        <v>4888</v>
      </c>
      <c r="G16" s="19">
        <f t="shared" si="0"/>
        <v>0</v>
      </c>
      <c r="H16" s="19">
        <f t="shared" si="1"/>
        <v>1735240</v>
      </c>
      <c r="I16" s="20">
        <f t="shared" si="2"/>
        <v>1735240</v>
      </c>
      <c r="J16" s="12"/>
      <c r="K16" s="14"/>
      <c r="L16" s="13"/>
    </row>
    <row r="17" spans="1:12" ht="25.5" x14ac:dyDescent="0.2">
      <c r="A17" s="15" t="s">
        <v>51</v>
      </c>
      <c r="B17" s="16" t="s">
        <v>52</v>
      </c>
      <c r="C17" s="17" t="s">
        <v>286</v>
      </c>
      <c r="D17" s="17">
        <v>15</v>
      </c>
      <c r="E17" s="18" t="s">
        <v>28</v>
      </c>
      <c r="F17" s="18" t="s">
        <v>53</v>
      </c>
      <c r="G17" s="19">
        <f t="shared" si="0"/>
        <v>0</v>
      </c>
      <c r="H17" s="19">
        <f t="shared" si="1"/>
        <v>137520</v>
      </c>
      <c r="I17" s="20">
        <f t="shared" si="2"/>
        <v>137520</v>
      </c>
      <c r="J17" s="12"/>
      <c r="K17" s="14"/>
      <c r="L17" s="21"/>
    </row>
    <row r="18" spans="1:12" ht="25.5" x14ac:dyDescent="0.2">
      <c r="A18" s="15" t="s">
        <v>54</v>
      </c>
      <c r="B18" s="16" t="s">
        <v>55</v>
      </c>
      <c r="C18" s="17" t="s">
        <v>284</v>
      </c>
      <c r="D18" s="17">
        <v>1</v>
      </c>
      <c r="E18" s="18" t="s">
        <v>28</v>
      </c>
      <c r="F18" s="18" t="s">
        <v>56</v>
      </c>
      <c r="G18" s="19">
        <f t="shared" si="0"/>
        <v>0</v>
      </c>
      <c r="H18" s="19">
        <f t="shared" si="1"/>
        <v>2150115</v>
      </c>
      <c r="I18" s="20">
        <f t="shared" si="2"/>
        <v>2150115</v>
      </c>
      <c r="J18" s="12"/>
      <c r="K18" s="14"/>
      <c r="L18" s="13"/>
    </row>
    <row r="19" spans="1:12" ht="25.5" x14ac:dyDescent="0.2">
      <c r="A19" s="15" t="s">
        <v>57</v>
      </c>
      <c r="B19" s="16" t="s">
        <v>58</v>
      </c>
      <c r="C19" s="17" t="s">
        <v>286</v>
      </c>
      <c r="D19" s="17">
        <v>27</v>
      </c>
      <c r="E19" s="18" t="s">
        <v>28</v>
      </c>
      <c r="F19" s="18" t="s">
        <v>59</v>
      </c>
      <c r="G19" s="19">
        <f t="shared" si="0"/>
        <v>0</v>
      </c>
      <c r="H19" s="19">
        <f t="shared" si="1"/>
        <v>236736</v>
      </c>
      <c r="I19" s="20">
        <f t="shared" si="2"/>
        <v>236736</v>
      </c>
      <c r="J19" s="12"/>
      <c r="K19" s="14"/>
      <c r="L19" s="21"/>
    </row>
    <row r="20" spans="1:12" ht="38.25" x14ac:dyDescent="0.2">
      <c r="A20" s="15" t="s">
        <v>60</v>
      </c>
      <c r="B20" s="16" t="s">
        <v>61</v>
      </c>
      <c r="C20" s="17" t="s">
        <v>286</v>
      </c>
      <c r="D20" s="17">
        <v>27</v>
      </c>
      <c r="E20" s="17">
        <v>0</v>
      </c>
      <c r="F20" s="18" t="s">
        <v>62</v>
      </c>
      <c r="G20" s="19">
        <f t="shared" si="0"/>
        <v>0</v>
      </c>
      <c r="H20" s="19">
        <f t="shared" si="1"/>
        <v>180873</v>
      </c>
      <c r="I20" s="20">
        <f t="shared" si="2"/>
        <v>180873</v>
      </c>
      <c r="J20" s="12"/>
      <c r="K20" s="14"/>
      <c r="L20" s="21"/>
    </row>
    <row r="21" spans="1:12" ht="26.25" thickBot="1" x14ac:dyDescent="0.25">
      <c r="A21" s="22" t="s">
        <v>63</v>
      </c>
      <c r="B21" s="22" t="s">
        <v>64</v>
      </c>
      <c r="C21" s="23" t="s">
        <v>286</v>
      </c>
      <c r="D21" s="23">
        <v>112</v>
      </c>
      <c r="E21" s="24" t="s">
        <v>28</v>
      </c>
      <c r="F21" s="24" t="s">
        <v>65</v>
      </c>
      <c r="G21" s="25">
        <f t="shared" si="0"/>
        <v>0</v>
      </c>
      <c r="H21" s="25">
        <f t="shared" si="1"/>
        <v>1058400</v>
      </c>
      <c r="I21" s="26">
        <f t="shared" si="2"/>
        <v>1058400</v>
      </c>
      <c r="J21" s="12"/>
      <c r="K21" s="14"/>
      <c r="L21" s="13"/>
    </row>
    <row r="22" spans="1:12" ht="13.5" thickBot="1" x14ac:dyDescent="0.25">
      <c r="A22" s="27"/>
      <c r="B22" s="28" t="s">
        <v>289</v>
      </c>
      <c r="C22" s="28"/>
      <c r="D22" s="28"/>
      <c r="E22" s="28"/>
      <c r="F22" s="28"/>
      <c r="G22" s="29">
        <f>SUBTOTAL(9,G7:G21)</f>
        <v>17450000</v>
      </c>
      <c r="H22" s="29">
        <f>SUBTOTAL(9,H7:H21)</f>
        <v>53645669</v>
      </c>
      <c r="I22" s="30">
        <f>SUBTOTAL(9,I7:I21)</f>
        <v>71095669</v>
      </c>
    </row>
    <row r="23" spans="1:12" ht="13.5" thickBot="1" x14ac:dyDescent="0.25">
      <c r="A23" s="31"/>
      <c r="B23" s="31"/>
      <c r="C23" s="31"/>
      <c r="D23" s="31"/>
      <c r="E23" s="31"/>
      <c r="F23" s="31"/>
      <c r="G23" s="32"/>
      <c r="H23" s="32"/>
      <c r="I23" s="33"/>
    </row>
    <row r="24" spans="1:12" ht="13.5" thickBot="1" x14ac:dyDescent="0.25">
      <c r="A24" s="27"/>
      <c r="B24" s="28" t="s">
        <v>68</v>
      </c>
      <c r="C24" s="28"/>
      <c r="D24" s="28"/>
      <c r="E24" s="28"/>
      <c r="F24" s="28"/>
      <c r="G24" s="34"/>
      <c r="H24" s="34"/>
      <c r="I24" s="35"/>
    </row>
    <row r="25" spans="1:12" ht="38.25" x14ac:dyDescent="0.2">
      <c r="A25" s="6" t="s">
        <v>69</v>
      </c>
      <c r="B25" s="7" t="s">
        <v>70</v>
      </c>
      <c r="C25" s="8" t="s">
        <v>286</v>
      </c>
      <c r="D25" s="8">
        <v>10</v>
      </c>
      <c r="E25" s="9" t="s">
        <v>28</v>
      </c>
      <c r="F25" s="9">
        <v>15214</v>
      </c>
      <c r="G25" s="10">
        <f t="shared" ref="G25:G40" si="3">ROUND(D25*E25,0)</f>
        <v>0</v>
      </c>
      <c r="H25" s="10">
        <f t="shared" ref="H25:H40" si="4">ROUND(D25*F25,0)</f>
        <v>152140</v>
      </c>
      <c r="I25" s="11">
        <f t="shared" ref="I25:I40" si="5">H25+G25</f>
        <v>152140</v>
      </c>
      <c r="J25" s="12"/>
    </row>
    <row r="26" spans="1:12" ht="38.25" x14ac:dyDescent="0.2">
      <c r="A26" s="15" t="s">
        <v>71</v>
      </c>
      <c r="B26" s="16" t="s">
        <v>72</v>
      </c>
      <c r="C26" s="17" t="s">
        <v>286</v>
      </c>
      <c r="D26" s="17">
        <v>50</v>
      </c>
      <c r="E26" s="18" t="s">
        <v>28</v>
      </c>
      <c r="F26" s="18" t="s">
        <v>73</v>
      </c>
      <c r="G26" s="19">
        <f t="shared" si="3"/>
        <v>0</v>
      </c>
      <c r="H26" s="19">
        <f t="shared" si="4"/>
        <v>372800</v>
      </c>
      <c r="I26" s="20">
        <f t="shared" si="5"/>
        <v>372800</v>
      </c>
      <c r="J26" s="12"/>
    </row>
    <row r="27" spans="1:12" ht="38.25" x14ac:dyDescent="0.2">
      <c r="A27" s="15" t="s">
        <v>74</v>
      </c>
      <c r="B27" s="16" t="s">
        <v>75</v>
      </c>
      <c r="C27" s="17" t="s">
        <v>286</v>
      </c>
      <c r="D27" s="17">
        <v>10</v>
      </c>
      <c r="E27" s="18" t="s">
        <v>28</v>
      </c>
      <c r="F27" s="18">
        <v>8932</v>
      </c>
      <c r="G27" s="19">
        <f t="shared" si="3"/>
        <v>0</v>
      </c>
      <c r="H27" s="19">
        <f t="shared" si="4"/>
        <v>89320</v>
      </c>
      <c r="I27" s="20">
        <f t="shared" si="5"/>
        <v>89320</v>
      </c>
      <c r="J27" s="12"/>
    </row>
    <row r="28" spans="1:12" ht="38.25" x14ac:dyDescent="0.2">
      <c r="A28" s="15" t="s">
        <v>76</v>
      </c>
      <c r="B28" s="16" t="s">
        <v>77</v>
      </c>
      <c r="C28" s="17" t="s">
        <v>286</v>
      </c>
      <c r="D28" s="17">
        <v>10</v>
      </c>
      <c r="E28" s="18" t="s">
        <v>28</v>
      </c>
      <c r="F28" s="18">
        <v>12489</v>
      </c>
      <c r="G28" s="19">
        <f t="shared" si="3"/>
        <v>0</v>
      </c>
      <c r="H28" s="19">
        <f t="shared" si="4"/>
        <v>124890</v>
      </c>
      <c r="I28" s="20">
        <f t="shared" si="5"/>
        <v>124890</v>
      </c>
      <c r="J28" s="12"/>
    </row>
    <row r="29" spans="1:12" ht="63.75" x14ac:dyDescent="0.2">
      <c r="A29" s="15" t="s">
        <v>78</v>
      </c>
      <c r="B29" s="16" t="s">
        <v>79</v>
      </c>
      <c r="C29" s="17" t="s">
        <v>286</v>
      </c>
      <c r="D29" s="17">
        <v>72</v>
      </c>
      <c r="E29" s="18" t="s">
        <v>28</v>
      </c>
      <c r="F29" s="18">
        <v>4040</v>
      </c>
      <c r="G29" s="19">
        <f t="shared" si="3"/>
        <v>0</v>
      </c>
      <c r="H29" s="19">
        <f t="shared" si="4"/>
        <v>290880</v>
      </c>
      <c r="I29" s="20">
        <f t="shared" si="5"/>
        <v>290880</v>
      </c>
      <c r="J29" s="12"/>
    </row>
    <row r="30" spans="1:12" ht="63.75" x14ac:dyDescent="0.2">
      <c r="A30" s="15" t="s">
        <v>80</v>
      </c>
      <c r="B30" s="16" t="s">
        <v>81</v>
      </c>
      <c r="C30" s="17" t="s">
        <v>290</v>
      </c>
      <c r="D30" s="17">
        <v>1560</v>
      </c>
      <c r="E30" s="17">
        <v>0</v>
      </c>
      <c r="F30" s="18">
        <v>2198</v>
      </c>
      <c r="G30" s="19">
        <f t="shared" si="3"/>
        <v>0</v>
      </c>
      <c r="H30" s="19">
        <f t="shared" si="4"/>
        <v>3428880</v>
      </c>
      <c r="I30" s="20">
        <f t="shared" si="5"/>
        <v>3428880</v>
      </c>
      <c r="J30" s="12"/>
    </row>
    <row r="31" spans="1:12" ht="63.75" x14ac:dyDescent="0.2">
      <c r="A31" s="15" t="s">
        <v>82</v>
      </c>
      <c r="B31" s="16" t="s">
        <v>83</v>
      </c>
      <c r="C31" s="17" t="s">
        <v>290</v>
      </c>
      <c r="D31" s="17">
        <v>1560</v>
      </c>
      <c r="E31" s="17">
        <v>0</v>
      </c>
      <c r="F31" s="18">
        <v>3036</v>
      </c>
      <c r="G31" s="19">
        <f t="shared" si="3"/>
        <v>0</v>
      </c>
      <c r="H31" s="19">
        <f t="shared" si="4"/>
        <v>4736160</v>
      </c>
      <c r="I31" s="20">
        <f t="shared" si="5"/>
        <v>4736160</v>
      </c>
      <c r="J31" s="12"/>
    </row>
    <row r="32" spans="1:12" ht="38.25" x14ac:dyDescent="0.2">
      <c r="A32" s="15" t="s">
        <v>84</v>
      </c>
      <c r="B32" s="16" t="s">
        <v>85</v>
      </c>
      <c r="C32" s="17" t="s">
        <v>291</v>
      </c>
      <c r="D32" s="17">
        <v>5</v>
      </c>
      <c r="E32" s="18">
        <v>15249</v>
      </c>
      <c r="F32" s="18" t="s">
        <v>28</v>
      </c>
      <c r="G32" s="25">
        <f t="shared" si="3"/>
        <v>76245</v>
      </c>
      <c r="H32" s="19">
        <f t="shared" si="4"/>
        <v>0</v>
      </c>
      <c r="I32" s="20">
        <f t="shared" si="5"/>
        <v>76245</v>
      </c>
      <c r="J32" s="12"/>
    </row>
    <row r="33" spans="1:10" ht="38.25" x14ac:dyDescent="0.2">
      <c r="A33" s="15" t="s">
        <v>86</v>
      </c>
      <c r="B33" s="16" t="s">
        <v>87</v>
      </c>
      <c r="C33" s="17" t="s">
        <v>291</v>
      </c>
      <c r="D33" s="17">
        <v>294</v>
      </c>
      <c r="E33" s="18" t="s">
        <v>28</v>
      </c>
      <c r="F33" s="18" t="s">
        <v>88</v>
      </c>
      <c r="G33" s="25">
        <f t="shared" si="3"/>
        <v>0</v>
      </c>
      <c r="H33" s="19">
        <f t="shared" si="4"/>
        <v>2702154</v>
      </c>
      <c r="I33" s="20">
        <f t="shared" si="5"/>
        <v>2702154</v>
      </c>
      <c r="J33" s="12"/>
    </row>
    <row r="34" spans="1:10" ht="51" x14ac:dyDescent="0.2">
      <c r="A34" s="15" t="s">
        <v>89</v>
      </c>
      <c r="B34" s="36" t="s">
        <v>90</v>
      </c>
      <c r="C34" s="17" t="s">
        <v>292</v>
      </c>
      <c r="D34" s="17">
        <v>4</v>
      </c>
      <c r="E34" s="18">
        <v>1262</v>
      </c>
      <c r="F34" s="18">
        <v>8747</v>
      </c>
      <c r="G34" s="25">
        <f t="shared" si="3"/>
        <v>5048</v>
      </c>
      <c r="H34" s="19">
        <f t="shared" si="4"/>
        <v>34988</v>
      </c>
      <c r="I34" s="20">
        <f t="shared" si="5"/>
        <v>40036</v>
      </c>
      <c r="J34" s="12"/>
    </row>
    <row r="35" spans="1:10" ht="51" x14ac:dyDescent="0.2">
      <c r="A35" s="15" t="s">
        <v>91</v>
      </c>
      <c r="B35" s="36" t="s">
        <v>92</v>
      </c>
      <c r="C35" s="17" t="s">
        <v>292</v>
      </c>
      <c r="D35" s="17">
        <v>611</v>
      </c>
      <c r="E35" s="18">
        <v>0</v>
      </c>
      <c r="F35" s="18">
        <v>2841</v>
      </c>
      <c r="G35" s="25">
        <f t="shared" si="3"/>
        <v>0</v>
      </c>
      <c r="H35" s="19">
        <f t="shared" si="4"/>
        <v>1735851</v>
      </c>
      <c r="I35" s="20">
        <f t="shared" si="5"/>
        <v>1735851</v>
      </c>
      <c r="J35" s="12"/>
    </row>
    <row r="36" spans="1:10" ht="38.25" x14ac:dyDescent="0.2">
      <c r="A36" s="15" t="s">
        <v>93</v>
      </c>
      <c r="B36" s="36" t="s">
        <v>94</v>
      </c>
      <c r="C36" s="17" t="s">
        <v>24</v>
      </c>
      <c r="D36" s="17">
        <v>20000</v>
      </c>
      <c r="E36" s="18">
        <v>0</v>
      </c>
      <c r="F36" s="18">
        <v>1738</v>
      </c>
      <c r="G36" s="25">
        <f t="shared" si="3"/>
        <v>0</v>
      </c>
      <c r="H36" s="19">
        <f t="shared" si="4"/>
        <v>34760000</v>
      </c>
      <c r="I36" s="20">
        <f t="shared" si="5"/>
        <v>34760000</v>
      </c>
      <c r="J36" s="12"/>
    </row>
    <row r="37" spans="1:10" ht="76.5" x14ac:dyDescent="0.2">
      <c r="A37" s="15" t="s">
        <v>95</v>
      </c>
      <c r="B37" s="36" t="s">
        <v>96</v>
      </c>
      <c r="C37" s="17" t="s">
        <v>24</v>
      </c>
      <c r="D37" s="37">
        <v>2483</v>
      </c>
      <c r="E37" s="18">
        <v>0</v>
      </c>
      <c r="F37" s="18">
        <v>1465</v>
      </c>
      <c r="G37" s="25">
        <f t="shared" si="3"/>
        <v>0</v>
      </c>
      <c r="H37" s="19">
        <f t="shared" si="4"/>
        <v>3637595</v>
      </c>
      <c r="I37" s="20">
        <f t="shared" si="5"/>
        <v>3637595</v>
      </c>
      <c r="J37" s="38" t="s">
        <v>314</v>
      </c>
    </row>
    <row r="38" spans="1:10" ht="25.5" x14ac:dyDescent="0.2">
      <c r="A38" s="15" t="s">
        <v>97</v>
      </c>
      <c r="B38" s="36" t="s">
        <v>98</v>
      </c>
      <c r="C38" s="17" t="s">
        <v>24</v>
      </c>
      <c r="D38" s="39">
        <v>828</v>
      </c>
      <c r="E38" s="18">
        <v>0</v>
      </c>
      <c r="F38" s="18">
        <v>3992</v>
      </c>
      <c r="G38" s="25">
        <f t="shared" si="3"/>
        <v>0</v>
      </c>
      <c r="H38" s="19">
        <f t="shared" si="4"/>
        <v>3305376</v>
      </c>
      <c r="I38" s="20">
        <f t="shared" si="5"/>
        <v>3305376</v>
      </c>
      <c r="J38" s="12"/>
    </row>
    <row r="39" spans="1:10" ht="38.25" x14ac:dyDescent="0.2">
      <c r="A39" s="15" t="s">
        <v>99</v>
      </c>
      <c r="B39" s="36" t="s">
        <v>100</v>
      </c>
      <c r="C39" s="17" t="s">
        <v>291</v>
      </c>
      <c r="D39" s="17">
        <v>8</v>
      </c>
      <c r="E39" s="18">
        <v>8</v>
      </c>
      <c r="F39" s="18">
        <v>15461</v>
      </c>
      <c r="G39" s="25">
        <f t="shared" si="3"/>
        <v>64</v>
      </c>
      <c r="H39" s="19">
        <f t="shared" si="4"/>
        <v>123688</v>
      </c>
      <c r="I39" s="20">
        <f t="shared" si="5"/>
        <v>123752</v>
      </c>
      <c r="J39" s="12"/>
    </row>
    <row r="40" spans="1:10" ht="39" thickBot="1" x14ac:dyDescent="0.25">
      <c r="A40" s="40" t="s">
        <v>101</v>
      </c>
      <c r="B40" s="22" t="s">
        <v>102</v>
      </c>
      <c r="C40" s="23" t="s">
        <v>291</v>
      </c>
      <c r="D40" s="23">
        <v>5</v>
      </c>
      <c r="E40" s="24">
        <v>0</v>
      </c>
      <c r="F40" s="24">
        <v>10795</v>
      </c>
      <c r="G40" s="25">
        <f t="shared" si="3"/>
        <v>0</v>
      </c>
      <c r="H40" s="25">
        <f t="shared" si="4"/>
        <v>53975</v>
      </c>
      <c r="I40" s="26">
        <f t="shared" si="5"/>
        <v>53975</v>
      </c>
      <c r="J40" s="12"/>
    </row>
    <row r="41" spans="1:10" ht="13.5" thickBot="1" x14ac:dyDescent="0.25">
      <c r="A41" s="27" t="s">
        <v>293</v>
      </c>
      <c r="B41" s="28"/>
      <c r="C41" s="28"/>
      <c r="D41" s="28"/>
      <c r="E41" s="28"/>
      <c r="F41" s="28" t="s">
        <v>103</v>
      </c>
      <c r="G41" s="29">
        <f>SUBTOTAL(9,G25:G40)</f>
        <v>81357</v>
      </c>
      <c r="H41" s="29">
        <f>SUBTOTAL(9,H25:H40)</f>
        <v>55548697</v>
      </c>
      <c r="I41" s="30">
        <f>SUBTOTAL(9,I25:I40)</f>
        <v>55630054</v>
      </c>
      <c r="J41" s="12"/>
    </row>
    <row r="42" spans="1:10" ht="13.5" thickBot="1" x14ac:dyDescent="0.25">
      <c r="A42" s="31"/>
      <c r="B42" s="41"/>
      <c r="C42" s="41"/>
      <c r="D42" s="41"/>
      <c r="E42" s="31"/>
      <c r="F42" s="31"/>
      <c r="G42" s="42"/>
      <c r="H42" s="43"/>
      <c r="I42" s="44"/>
      <c r="J42" s="45"/>
    </row>
    <row r="43" spans="1:10" ht="13.5" thickBot="1" x14ac:dyDescent="0.25">
      <c r="A43" s="27"/>
      <c r="B43" s="46" t="s">
        <v>104</v>
      </c>
      <c r="C43" s="46"/>
      <c r="D43" s="46"/>
      <c r="E43" s="28"/>
      <c r="F43" s="28"/>
      <c r="G43" s="34"/>
      <c r="H43" s="47"/>
      <c r="I43" s="35"/>
      <c r="J43" s="12"/>
    </row>
    <row r="44" spans="1:10" ht="38.25" x14ac:dyDescent="0.2">
      <c r="A44" s="6" t="s">
        <v>105</v>
      </c>
      <c r="B44" s="7" t="s">
        <v>106</v>
      </c>
      <c r="C44" s="8" t="s">
        <v>291</v>
      </c>
      <c r="D44" s="8">
        <v>1667</v>
      </c>
      <c r="E44" s="9">
        <v>0</v>
      </c>
      <c r="F44" s="9">
        <v>508</v>
      </c>
      <c r="G44" s="48">
        <f t="shared" ref="G44:G54" si="6">ROUND(D44*E44,0)</f>
        <v>0</v>
      </c>
      <c r="H44" s="10">
        <f t="shared" ref="H44:H54" si="7">ROUND(D44*F44,0)</f>
        <v>846836</v>
      </c>
      <c r="I44" s="11">
        <f t="shared" ref="I44:I54" si="8">H44+G44</f>
        <v>846836</v>
      </c>
      <c r="J44" s="12"/>
    </row>
    <row r="45" spans="1:10" ht="76.5" x14ac:dyDescent="0.2">
      <c r="A45" s="15" t="s">
        <v>107</v>
      </c>
      <c r="B45" s="36" t="s">
        <v>108</v>
      </c>
      <c r="C45" s="17" t="s">
        <v>291</v>
      </c>
      <c r="D45" s="17">
        <v>36784</v>
      </c>
      <c r="E45" s="17">
        <v>0</v>
      </c>
      <c r="F45" s="18">
        <v>567</v>
      </c>
      <c r="G45" s="19">
        <f t="shared" si="6"/>
        <v>0</v>
      </c>
      <c r="H45" s="19">
        <f t="shared" si="7"/>
        <v>20856528</v>
      </c>
      <c r="I45" s="20">
        <f t="shared" si="8"/>
        <v>20856528</v>
      </c>
      <c r="J45" s="12"/>
    </row>
    <row r="46" spans="1:10" ht="76.5" x14ac:dyDescent="0.2">
      <c r="A46" s="15" t="s">
        <v>109</v>
      </c>
      <c r="B46" s="16" t="s">
        <v>110</v>
      </c>
      <c r="C46" s="17" t="s">
        <v>291</v>
      </c>
      <c r="D46" s="17">
        <v>1658</v>
      </c>
      <c r="E46" s="18" t="s">
        <v>111</v>
      </c>
      <c r="F46" s="18">
        <v>1103</v>
      </c>
      <c r="G46" s="19">
        <f t="shared" si="6"/>
        <v>3316</v>
      </c>
      <c r="H46" s="19">
        <f t="shared" si="7"/>
        <v>1828774</v>
      </c>
      <c r="I46" s="20">
        <f t="shared" si="8"/>
        <v>1832090</v>
      </c>
      <c r="J46" s="12"/>
    </row>
    <row r="47" spans="1:10" ht="38.25" x14ac:dyDescent="0.2">
      <c r="A47" s="15" t="s">
        <v>112</v>
      </c>
      <c r="B47" s="16" t="s">
        <v>113</v>
      </c>
      <c r="C47" s="17" t="s">
        <v>291</v>
      </c>
      <c r="D47" s="17">
        <v>36784</v>
      </c>
      <c r="E47" s="18" t="s">
        <v>28</v>
      </c>
      <c r="F47" s="18" t="s">
        <v>114</v>
      </c>
      <c r="G47" s="19">
        <f t="shared" si="6"/>
        <v>0</v>
      </c>
      <c r="H47" s="19">
        <f t="shared" si="7"/>
        <v>8018912</v>
      </c>
      <c r="I47" s="20">
        <f t="shared" si="8"/>
        <v>8018912</v>
      </c>
      <c r="J47" s="12"/>
    </row>
    <row r="48" spans="1:10" ht="51" x14ac:dyDescent="0.2">
      <c r="A48" s="15" t="s">
        <v>115</v>
      </c>
      <c r="B48" s="16" t="s">
        <v>116</v>
      </c>
      <c r="C48" s="17" t="s">
        <v>291</v>
      </c>
      <c r="D48" s="17">
        <v>10905</v>
      </c>
      <c r="E48" s="18">
        <v>3691</v>
      </c>
      <c r="F48" s="18">
        <v>1073</v>
      </c>
      <c r="G48" s="19">
        <f t="shared" si="6"/>
        <v>40250355</v>
      </c>
      <c r="H48" s="19">
        <f t="shared" si="7"/>
        <v>11701065</v>
      </c>
      <c r="I48" s="20">
        <f t="shared" si="8"/>
        <v>51951420</v>
      </c>
      <c r="J48" s="12"/>
    </row>
    <row r="49" spans="1:13" ht="38.25" x14ac:dyDescent="0.2">
      <c r="A49" s="15" t="s">
        <v>117</v>
      </c>
      <c r="B49" s="16" t="s">
        <v>118</v>
      </c>
      <c r="C49" s="17" t="s">
        <v>291</v>
      </c>
      <c r="D49" s="17">
        <v>910</v>
      </c>
      <c r="E49" s="18">
        <v>3228</v>
      </c>
      <c r="F49" s="18" t="s">
        <v>119</v>
      </c>
      <c r="G49" s="19">
        <f t="shared" si="6"/>
        <v>2937480</v>
      </c>
      <c r="H49" s="19">
        <f t="shared" si="7"/>
        <v>226590</v>
      </c>
      <c r="I49" s="20">
        <f t="shared" si="8"/>
        <v>3164070</v>
      </c>
      <c r="J49" s="12"/>
    </row>
    <row r="50" spans="1:13" ht="38.25" x14ac:dyDescent="0.2">
      <c r="A50" s="15" t="s">
        <v>120</v>
      </c>
      <c r="B50" s="16" t="s">
        <v>121</v>
      </c>
      <c r="C50" s="17" t="s">
        <v>291</v>
      </c>
      <c r="D50" s="17">
        <v>36784</v>
      </c>
      <c r="E50" s="18">
        <v>1523</v>
      </c>
      <c r="F50" s="18" t="s">
        <v>28</v>
      </c>
      <c r="G50" s="19">
        <f t="shared" si="6"/>
        <v>56022032</v>
      </c>
      <c r="H50" s="19">
        <f t="shared" si="7"/>
        <v>0</v>
      </c>
      <c r="I50" s="20">
        <f t="shared" si="8"/>
        <v>56022032</v>
      </c>
      <c r="J50" s="12"/>
    </row>
    <row r="51" spans="1:13" ht="63.75" x14ac:dyDescent="0.2">
      <c r="A51" s="15" t="s">
        <v>122</v>
      </c>
      <c r="B51" s="49" t="s">
        <v>315</v>
      </c>
      <c r="C51" s="17" t="s">
        <v>291</v>
      </c>
      <c r="D51" s="17">
        <v>5870</v>
      </c>
      <c r="E51" s="50">
        <v>9767</v>
      </c>
      <c r="F51" s="18">
        <v>5834</v>
      </c>
      <c r="G51" s="19">
        <f t="shared" si="6"/>
        <v>57332290</v>
      </c>
      <c r="H51" s="19">
        <f t="shared" si="7"/>
        <v>34245580</v>
      </c>
      <c r="I51" s="20">
        <f t="shared" si="8"/>
        <v>91577870</v>
      </c>
      <c r="J51" s="12" t="s">
        <v>327</v>
      </c>
    </row>
    <row r="52" spans="1:13" ht="76.5" x14ac:dyDescent="0.2">
      <c r="A52" s="15" t="s">
        <v>123</v>
      </c>
      <c r="B52" s="16" t="s">
        <v>124</v>
      </c>
      <c r="C52" s="17" t="s">
        <v>24</v>
      </c>
      <c r="D52" s="17">
        <v>18689</v>
      </c>
      <c r="E52" s="18" t="s">
        <v>28</v>
      </c>
      <c r="F52" s="18" t="s">
        <v>125</v>
      </c>
      <c r="G52" s="19">
        <f t="shared" si="6"/>
        <v>0</v>
      </c>
      <c r="H52" s="19">
        <f t="shared" si="7"/>
        <v>11923582</v>
      </c>
      <c r="I52" s="20">
        <f t="shared" si="8"/>
        <v>11923582</v>
      </c>
      <c r="J52" s="12"/>
      <c r="K52" s="51" t="s">
        <v>28</v>
      </c>
      <c r="L52" s="51" t="s">
        <v>325</v>
      </c>
      <c r="M52" s="3">
        <v>2012</v>
      </c>
    </row>
    <row r="53" spans="1:13" ht="63.75" x14ac:dyDescent="0.2">
      <c r="A53" s="15" t="s">
        <v>126</v>
      </c>
      <c r="B53" s="16" t="s">
        <v>127</v>
      </c>
      <c r="C53" s="17" t="s">
        <v>24</v>
      </c>
      <c r="D53" s="17">
        <v>5170</v>
      </c>
      <c r="E53" s="18" t="s">
        <v>128</v>
      </c>
      <c r="F53" s="18" t="s">
        <v>129</v>
      </c>
      <c r="G53" s="19">
        <f t="shared" si="6"/>
        <v>4451370</v>
      </c>
      <c r="H53" s="19">
        <f t="shared" si="7"/>
        <v>1142570</v>
      </c>
      <c r="I53" s="20">
        <f t="shared" si="8"/>
        <v>5593940</v>
      </c>
      <c r="J53" s="12"/>
    </row>
    <row r="54" spans="1:13" ht="26.25" thickBot="1" x14ac:dyDescent="0.25">
      <c r="A54" s="40" t="s">
        <v>130</v>
      </c>
      <c r="B54" s="22" t="s">
        <v>131</v>
      </c>
      <c r="C54" s="23" t="s">
        <v>24</v>
      </c>
      <c r="D54" s="23">
        <v>5170</v>
      </c>
      <c r="E54" s="24" t="s">
        <v>132</v>
      </c>
      <c r="F54" s="24" t="s">
        <v>133</v>
      </c>
      <c r="G54" s="25">
        <f t="shared" si="6"/>
        <v>3722400</v>
      </c>
      <c r="H54" s="25">
        <f t="shared" si="7"/>
        <v>4921840</v>
      </c>
      <c r="I54" s="26">
        <f t="shared" si="8"/>
        <v>8644240</v>
      </c>
      <c r="J54" s="12"/>
    </row>
    <row r="55" spans="1:13" ht="13.5" thickBot="1" x14ac:dyDescent="0.25">
      <c r="A55" s="27" t="s">
        <v>294</v>
      </c>
      <c r="B55" s="28"/>
      <c r="C55" s="28"/>
      <c r="D55" s="28"/>
      <c r="E55" s="28"/>
      <c r="F55" s="28"/>
      <c r="G55" s="29">
        <f>SUBTOTAL(9,G44:G54)</f>
        <v>164719243</v>
      </c>
      <c r="H55" s="29">
        <f>SUBTOTAL(9,H44:H54)</f>
        <v>95712277</v>
      </c>
      <c r="I55" s="30">
        <f>SUBTOTAL(9,I44:I54)</f>
        <v>260431520</v>
      </c>
    </row>
    <row r="56" spans="1:13" ht="13.5" thickBot="1" x14ac:dyDescent="0.25">
      <c r="A56" s="52"/>
      <c r="B56" s="52"/>
      <c r="C56" s="52"/>
      <c r="D56" s="52"/>
      <c r="E56" s="52"/>
      <c r="F56" s="52"/>
      <c r="G56" s="53"/>
      <c r="H56" s="53"/>
    </row>
    <row r="57" spans="1:13" ht="13.5" thickBot="1" x14ac:dyDescent="0.25">
      <c r="A57" s="27"/>
      <c r="B57" s="28" t="s">
        <v>134</v>
      </c>
      <c r="C57" s="28"/>
      <c r="D57" s="28"/>
      <c r="E57" s="28"/>
      <c r="F57" s="28"/>
      <c r="G57" s="34"/>
      <c r="H57" s="34"/>
      <c r="I57" s="35"/>
    </row>
    <row r="58" spans="1:13" ht="76.5" x14ac:dyDescent="0.2">
      <c r="A58" s="6" t="s">
        <v>135</v>
      </c>
      <c r="B58" s="7" t="s">
        <v>305</v>
      </c>
      <c r="C58" s="8" t="s">
        <v>291</v>
      </c>
      <c r="D58" s="8">
        <v>755</v>
      </c>
      <c r="E58" s="9" t="s">
        <v>28</v>
      </c>
      <c r="F58" s="54">
        <v>1677</v>
      </c>
      <c r="G58" s="10">
        <f t="shared" ref="G58:G73" si="9">ROUND(D58*E58,0)</f>
        <v>0</v>
      </c>
      <c r="H58" s="10">
        <f t="shared" ref="H58:H73" si="10">ROUND(D58*F58,0)</f>
        <v>1266135</v>
      </c>
      <c r="I58" s="11">
        <f t="shared" ref="I58:I73" si="11">H58+G58</f>
        <v>1266135</v>
      </c>
      <c r="J58" s="12"/>
      <c r="K58" s="51" t="s">
        <v>28</v>
      </c>
      <c r="L58" s="51" t="s">
        <v>324</v>
      </c>
      <c r="M58" s="3">
        <v>2012</v>
      </c>
    </row>
    <row r="59" spans="1:13" ht="38.25" x14ac:dyDescent="0.2">
      <c r="A59" s="15" t="s">
        <v>136</v>
      </c>
      <c r="B59" s="16" t="s">
        <v>137</v>
      </c>
      <c r="C59" s="17" t="s">
        <v>291</v>
      </c>
      <c r="D59" s="17">
        <v>84</v>
      </c>
      <c r="E59" s="12">
        <v>7392</v>
      </c>
      <c r="F59" s="12">
        <v>8036</v>
      </c>
      <c r="G59" s="19">
        <f t="shared" si="9"/>
        <v>620928</v>
      </c>
      <c r="H59" s="19">
        <f t="shared" si="10"/>
        <v>675024</v>
      </c>
      <c r="I59" s="20">
        <f t="shared" si="11"/>
        <v>1295952</v>
      </c>
      <c r="J59" s="12"/>
    </row>
    <row r="60" spans="1:13" ht="89.25" x14ac:dyDescent="0.2">
      <c r="A60" s="15" t="s">
        <v>138</v>
      </c>
      <c r="B60" s="16" t="s">
        <v>139</v>
      </c>
      <c r="C60" s="17" t="s">
        <v>279</v>
      </c>
      <c r="D60" s="17">
        <v>2</v>
      </c>
      <c r="E60" s="12">
        <v>20968</v>
      </c>
      <c r="F60" s="12">
        <v>11204</v>
      </c>
      <c r="G60" s="19">
        <f t="shared" si="9"/>
        <v>41936</v>
      </c>
      <c r="H60" s="19">
        <f t="shared" si="10"/>
        <v>22408</v>
      </c>
      <c r="I60" s="20">
        <f t="shared" si="11"/>
        <v>64344</v>
      </c>
      <c r="J60" s="12"/>
      <c r="K60" s="55"/>
      <c r="L60" s="56"/>
    </row>
    <row r="61" spans="1:13" ht="89.25" x14ac:dyDescent="0.2">
      <c r="A61" s="15" t="s">
        <v>140</v>
      </c>
      <c r="B61" s="16" t="s">
        <v>141</v>
      </c>
      <c r="C61" s="17" t="s">
        <v>279</v>
      </c>
      <c r="D61" s="17">
        <v>3</v>
      </c>
      <c r="E61" s="18" t="s">
        <v>142</v>
      </c>
      <c r="F61" s="12">
        <v>8115</v>
      </c>
      <c r="G61" s="19">
        <f t="shared" si="9"/>
        <v>91212</v>
      </c>
      <c r="H61" s="19">
        <f t="shared" si="10"/>
        <v>24345</v>
      </c>
      <c r="I61" s="20">
        <f t="shared" si="11"/>
        <v>115557</v>
      </c>
      <c r="J61" s="12"/>
      <c r="K61" s="54">
        <v>13239</v>
      </c>
      <c r="L61" s="54">
        <v>9076</v>
      </c>
      <c r="M61" s="3">
        <v>2013</v>
      </c>
    </row>
    <row r="62" spans="1:13" ht="89.25" x14ac:dyDescent="0.2">
      <c r="A62" s="15" t="s">
        <v>143</v>
      </c>
      <c r="B62" s="16" t="s">
        <v>144</v>
      </c>
      <c r="C62" s="17" t="s">
        <v>286</v>
      </c>
      <c r="D62" s="17">
        <v>4</v>
      </c>
      <c r="E62" s="18" t="s">
        <v>145</v>
      </c>
      <c r="F62" s="12">
        <v>8563</v>
      </c>
      <c r="G62" s="19">
        <f t="shared" si="9"/>
        <v>36480</v>
      </c>
      <c r="H62" s="19">
        <f t="shared" si="10"/>
        <v>34252</v>
      </c>
      <c r="I62" s="20">
        <f t="shared" si="11"/>
        <v>70732</v>
      </c>
      <c r="J62" s="12"/>
      <c r="K62" s="12">
        <v>9042</v>
      </c>
      <c r="L62" s="12">
        <v>9093</v>
      </c>
      <c r="M62" s="3">
        <v>2013</v>
      </c>
    </row>
    <row r="63" spans="1:13" ht="38.25" x14ac:dyDescent="0.2">
      <c r="A63" s="15" t="s">
        <v>146</v>
      </c>
      <c r="B63" s="36" t="s">
        <v>147</v>
      </c>
      <c r="C63" s="17" t="s">
        <v>286</v>
      </c>
      <c r="D63" s="17">
        <v>8</v>
      </c>
      <c r="E63" s="12">
        <v>4648</v>
      </c>
      <c r="F63" s="12">
        <v>2575</v>
      </c>
      <c r="G63" s="19">
        <f t="shared" si="9"/>
        <v>37184</v>
      </c>
      <c r="H63" s="19">
        <f t="shared" si="10"/>
        <v>20600</v>
      </c>
      <c r="I63" s="20">
        <f t="shared" si="11"/>
        <v>57784</v>
      </c>
      <c r="J63" s="12"/>
      <c r="K63" s="12">
        <v>4648</v>
      </c>
      <c r="L63" s="38">
        <v>2575</v>
      </c>
      <c r="M63" s="3">
        <v>2013</v>
      </c>
    </row>
    <row r="64" spans="1:13" ht="25.5" x14ac:dyDescent="0.2">
      <c r="A64" s="15" t="s">
        <v>148</v>
      </c>
      <c r="B64" s="16" t="s">
        <v>149</v>
      </c>
      <c r="C64" s="17" t="s">
        <v>279</v>
      </c>
      <c r="D64" s="17">
        <v>266</v>
      </c>
      <c r="E64" s="12">
        <v>18860</v>
      </c>
      <c r="F64" s="12">
        <v>11842</v>
      </c>
      <c r="G64" s="19">
        <f t="shared" si="9"/>
        <v>5016760</v>
      </c>
      <c r="H64" s="19">
        <f t="shared" si="10"/>
        <v>3149972</v>
      </c>
      <c r="I64" s="20">
        <f t="shared" si="11"/>
        <v>8166732</v>
      </c>
      <c r="J64" s="12"/>
    </row>
    <row r="65" spans="1:15" ht="25.5" x14ac:dyDescent="0.2">
      <c r="A65" s="15" t="s">
        <v>150</v>
      </c>
      <c r="B65" s="16" t="s">
        <v>151</v>
      </c>
      <c r="C65" s="17" t="s">
        <v>279</v>
      </c>
      <c r="D65" s="17">
        <v>28</v>
      </c>
      <c r="E65" s="18" t="s">
        <v>152</v>
      </c>
      <c r="F65" s="12">
        <v>444</v>
      </c>
      <c r="G65" s="19">
        <f t="shared" si="9"/>
        <v>116480</v>
      </c>
      <c r="H65" s="19">
        <f t="shared" si="10"/>
        <v>12432</v>
      </c>
      <c r="I65" s="20">
        <f t="shared" si="11"/>
        <v>128912</v>
      </c>
      <c r="J65" s="12"/>
    </row>
    <row r="66" spans="1:15" ht="38.25" x14ac:dyDescent="0.2">
      <c r="A66" s="15" t="s">
        <v>153</v>
      </c>
      <c r="B66" s="16" t="s">
        <v>154</v>
      </c>
      <c r="C66" s="17" t="s">
        <v>279</v>
      </c>
      <c r="D66" s="17">
        <v>1027</v>
      </c>
      <c r="E66" s="12">
        <v>12944</v>
      </c>
      <c r="F66" s="12">
        <v>9587</v>
      </c>
      <c r="G66" s="19">
        <f t="shared" si="9"/>
        <v>13293488</v>
      </c>
      <c r="H66" s="19">
        <f t="shared" si="10"/>
        <v>9845849</v>
      </c>
      <c r="I66" s="20">
        <f t="shared" si="11"/>
        <v>23139337</v>
      </c>
      <c r="J66" s="12"/>
    </row>
    <row r="67" spans="1:15" ht="38.25" x14ac:dyDescent="0.2">
      <c r="A67" s="15" t="s">
        <v>155</v>
      </c>
      <c r="B67" s="16" t="s">
        <v>156</v>
      </c>
      <c r="C67" s="17" t="s">
        <v>279</v>
      </c>
      <c r="D67" s="17">
        <v>220</v>
      </c>
      <c r="E67" s="12">
        <v>4375</v>
      </c>
      <c r="F67" s="12">
        <v>3374</v>
      </c>
      <c r="G67" s="19">
        <f t="shared" si="9"/>
        <v>962500</v>
      </c>
      <c r="H67" s="19">
        <f t="shared" si="10"/>
        <v>742280</v>
      </c>
      <c r="I67" s="20">
        <f t="shared" si="11"/>
        <v>1704780</v>
      </c>
      <c r="J67" s="12"/>
      <c r="K67" s="12">
        <v>9518</v>
      </c>
      <c r="L67" s="57">
        <v>4884</v>
      </c>
      <c r="M67" s="3">
        <v>2013</v>
      </c>
    </row>
    <row r="68" spans="1:15" ht="76.5" x14ac:dyDescent="0.2">
      <c r="A68" s="15" t="s">
        <v>157</v>
      </c>
      <c r="B68" s="16" t="s">
        <v>158</v>
      </c>
      <c r="C68" s="17" t="s">
        <v>286</v>
      </c>
      <c r="D68" s="17">
        <v>2</v>
      </c>
      <c r="E68" s="12">
        <v>50775</v>
      </c>
      <c r="F68" s="12">
        <v>10656</v>
      </c>
      <c r="G68" s="19">
        <f t="shared" si="9"/>
        <v>101550</v>
      </c>
      <c r="H68" s="19">
        <f t="shared" si="10"/>
        <v>21312</v>
      </c>
      <c r="I68" s="20">
        <f t="shared" si="11"/>
        <v>122862</v>
      </c>
      <c r="J68" s="12"/>
      <c r="K68" s="12">
        <v>23214</v>
      </c>
      <c r="L68" s="38">
        <v>10656</v>
      </c>
      <c r="M68" s="3">
        <v>2013</v>
      </c>
    </row>
    <row r="69" spans="1:15" ht="38.25" x14ac:dyDescent="0.2">
      <c r="A69" s="15" t="s">
        <v>159</v>
      </c>
      <c r="B69" s="16" t="s">
        <v>160</v>
      </c>
      <c r="C69" s="17" t="s">
        <v>279</v>
      </c>
      <c r="D69" s="17">
        <v>6</v>
      </c>
      <c r="E69" s="12">
        <v>9670</v>
      </c>
      <c r="F69" s="12">
        <v>4174</v>
      </c>
      <c r="G69" s="19">
        <f t="shared" si="9"/>
        <v>58020</v>
      </c>
      <c r="H69" s="19">
        <f t="shared" si="10"/>
        <v>25044</v>
      </c>
      <c r="I69" s="20">
        <f t="shared" si="11"/>
        <v>83064</v>
      </c>
      <c r="J69" s="12"/>
      <c r="K69" s="12">
        <v>9014</v>
      </c>
      <c r="L69" s="57">
        <v>9774</v>
      </c>
      <c r="M69" s="3">
        <v>2013</v>
      </c>
    </row>
    <row r="70" spans="1:15" ht="63.75" x14ac:dyDescent="0.2">
      <c r="A70" s="15" t="s">
        <v>161</v>
      </c>
      <c r="B70" s="16" t="s">
        <v>162</v>
      </c>
      <c r="C70" s="17" t="s">
        <v>279</v>
      </c>
      <c r="D70" s="17">
        <v>8</v>
      </c>
      <c r="E70" s="12">
        <v>8765</v>
      </c>
      <c r="F70" s="12">
        <v>5801</v>
      </c>
      <c r="G70" s="19">
        <f t="shared" si="9"/>
        <v>70120</v>
      </c>
      <c r="H70" s="19">
        <f t="shared" si="10"/>
        <v>46408</v>
      </c>
      <c r="I70" s="20">
        <f t="shared" si="11"/>
        <v>116528</v>
      </c>
      <c r="J70" s="12"/>
    </row>
    <row r="71" spans="1:15" ht="25.5" x14ac:dyDescent="0.2">
      <c r="A71" s="15" t="s">
        <v>163</v>
      </c>
      <c r="B71" s="16" t="s">
        <v>306</v>
      </c>
      <c r="C71" s="17" t="s">
        <v>291</v>
      </c>
      <c r="D71" s="17">
        <v>100</v>
      </c>
      <c r="E71" s="12">
        <v>16699</v>
      </c>
      <c r="F71" s="12">
        <v>18555</v>
      </c>
      <c r="G71" s="19">
        <f t="shared" si="9"/>
        <v>1669900</v>
      </c>
      <c r="H71" s="19">
        <f t="shared" si="10"/>
        <v>1855500</v>
      </c>
      <c r="I71" s="20">
        <f t="shared" si="11"/>
        <v>3525400</v>
      </c>
      <c r="J71" s="12"/>
    </row>
    <row r="72" spans="1:15" ht="25.5" x14ac:dyDescent="0.2">
      <c r="A72" s="15" t="s">
        <v>164</v>
      </c>
      <c r="B72" s="16" t="s">
        <v>307</v>
      </c>
      <c r="C72" s="17" t="s">
        <v>286</v>
      </c>
      <c r="D72" s="17">
        <v>1</v>
      </c>
      <c r="E72" s="12">
        <v>21674</v>
      </c>
      <c r="F72" s="12">
        <v>7459</v>
      </c>
      <c r="G72" s="19">
        <f t="shared" si="9"/>
        <v>21674</v>
      </c>
      <c r="H72" s="19">
        <f t="shared" si="10"/>
        <v>7459</v>
      </c>
      <c r="I72" s="20">
        <f t="shared" si="11"/>
        <v>29133</v>
      </c>
      <c r="J72" s="12"/>
    </row>
    <row r="73" spans="1:15" ht="26.25" thickBot="1" x14ac:dyDescent="0.25">
      <c r="A73" s="40" t="s">
        <v>165</v>
      </c>
      <c r="B73" s="22" t="s">
        <v>308</v>
      </c>
      <c r="C73" s="23" t="s">
        <v>286</v>
      </c>
      <c r="D73" s="23">
        <v>4</v>
      </c>
      <c r="E73" s="58">
        <v>3514</v>
      </c>
      <c r="F73" s="58">
        <v>222</v>
      </c>
      <c r="G73" s="19">
        <f t="shared" si="9"/>
        <v>14056</v>
      </c>
      <c r="H73" s="19">
        <f t="shared" si="10"/>
        <v>888</v>
      </c>
      <c r="I73" s="20">
        <f t="shared" si="11"/>
        <v>14944</v>
      </c>
      <c r="J73" s="12"/>
    </row>
    <row r="74" spans="1:15" ht="13.5" thickBot="1" x14ac:dyDescent="0.25">
      <c r="A74" s="27" t="s">
        <v>295</v>
      </c>
      <c r="B74" s="28"/>
      <c r="C74" s="28"/>
      <c r="D74" s="28"/>
      <c r="E74" s="28"/>
      <c r="F74" s="59"/>
      <c r="G74" s="29">
        <f>SUBTOTAL(9,G58:G73)</f>
        <v>22152288</v>
      </c>
      <c r="H74" s="29">
        <f>SUBTOTAL(9,H58:H73)</f>
        <v>17749908</v>
      </c>
      <c r="I74" s="60">
        <f>SUBTOTAL(9,I58:I73)</f>
        <v>39902196</v>
      </c>
    </row>
    <row r="75" spans="1:15" ht="13.5" thickBot="1" x14ac:dyDescent="0.25">
      <c r="A75" s="31"/>
      <c r="B75" s="31"/>
      <c r="C75" s="31"/>
      <c r="D75" s="31"/>
      <c r="E75" s="31"/>
      <c r="F75" s="31"/>
      <c r="G75" s="42"/>
      <c r="H75" s="42"/>
    </row>
    <row r="76" spans="1:15" ht="13.5" thickBot="1" x14ac:dyDescent="0.25">
      <c r="A76" s="27"/>
      <c r="B76" s="28" t="s">
        <v>166</v>
      </c>
      <c r="C76" s="28"/>
      <c r="D76" s="28"/>
      <c r="E76" s="28"/>
      <c r="F76" s="28"/>
      <c r="G76" s="34"/>
      <c r="H76" s="34"/>
      <c r="I76" s="35"/>
    </row>
    <row r="77" spans="1:15" ht="76.5" x14ac:dyDescent="0.2">
      <c r="A77" s="6" t="s">
        <v>167</v>
      </c>
      <c r="B77" s="7" t="s">
        <v>168</v>
      </c>
      <c r="C77" s="8" t="s">
        <v>290</v>
      </c>
      <c r="D77" s="8">
        <v>5619</v>
      </c>
      <c r="E77" s="8">
        <v>0</v>
      </c>
      <c r="F77" s="9">
        <v>2804</v>
      </c>
      <c r="G77" s="10">
        <f t="shared" ref="G77:G91" si="12">ROUND(D77*E77,0)</f>
        <v>0</v>
      </c>
      <c r="H77" s="10">
        <f t="shared" ref="H77:H91" si="13">ROUND(D77*F77,0)</f>
        <v>15755676</v>
      </c>
      <c r="I77" s="11">
        <f t="shared" ref="I77:I91" si="14">H77+G77</f>
        <v>15755676</v>
      </c>
      <c r="J77" s="12"/>
    </row>
    <row r="78" spans="1:15" ht="38.25" x14ac:dyDescent="0.2">
      <c r="A78" s="15" t="s">
        <v>169</v>
      </c>
      <c r="B78" s="16" t="s">
        <v>170</v>
      </c>
      <c r="C78" s="17" t="s">
        <v>290</v>
      </c>
      <c r="D78" s="17">
        <v>5619</v>
      </c>
      <c r="E78" s="18" t="s">
        <v>28</v>
      </c>
      <c r="F78" s="18" t="s">
        <v>171</v>
      </c>
      <c r="G78" s="19">
        <f t="shared" si="12"/>
        <v>0</v>
      </c>
      <c r="H78" s="19">
        <f t="shared" si="13"/>
        <v>6770895</v>
      </c>
      <c r="I78" s="20">
        <f t="shared" si="14"/>
        <v>6770895</v>
      </c>
      <c r="J78" s="12"/>
    </row>
    <row r="79" spans="1:15" ht="63.75" x14ac:dyDescent="0.2">
      <c r="A79" s="15" t="s">
        <v>172</v>
      </c>
      <c r="B79" s="16" t="s">
        <v>173</v>
      </c>
      <c r="C79" s="17" t="s">
        <v>290</v>
      </c>
      <c r="D79" s="17">
        <v>5619</v>
      </c>
      <c r="E79" s="18">
        <v>0</v>
      </c>
      <c r="F79" s="50">
        <v>15043</v>
      </c>
      <c r="G79" s="19">
        <f t="shared" si="12"/>
        <v>0</v>
      </c>
      <c r="H79" s="19">
        <f t="shared" si="13"/>
        <v>84526617</v>
      </c>
      <c r="I79" s="20">
        <f t="shared" si="14"/>
        <v>84526617</v>
      </c>
      <c r="J79" s="12"/>
      <c r="O79" s="3">
        <f>8366400/450</f>
        <v>18592</v>
      </c>
    </row>
    <row r="80" spans="1:15" ht="63.75" x14ac:dyDescent="0.2">
      <c r="A80" s="15" t="s">
        <v>174</v>
      </c>
      <c r="B80" s="16" t="s">
        <v>175</v>
      </c>
      <c r="C80" s="17" t="s">
        <v>291</v>
      </c>
      <c r="D80" s="17">
        <v>11238</v>
      </c>
      <c r="E80" s="61">
        <v>0</v>
      </c>
      <c r="F80" s="62">
        <v>5953</v>
      </c>
      <c r="G80" s="19">
        <f t="shared" si="12"/>
        <v>0</v>
      </c>
      <c r="H80" s="19">
        <f t="shared" si="13"/>
        <v>66899814</v>
      </c>
      <c r="I80" s="20">
        <f t="shared" si="14"/>
        <v>66899814</v>
      </c>
      <c r="J80" s="38" t="s">
        <v>328</v>
      </c>
      <c r="N80" s="3">
        <f>F80*2</f>
        <v>11906</v>
      </c>
      <c r="O80" s="3">
        <f>15617/900</f>
        <v>17.352222222222224</v>
      </c>
    </row>
    <row r="81" spans="1:10" ht="38.25" x14ac:dyDescent="0.2">
      <c r="A81" s="15" t="s">
        <v>176</v>
      </c>
      <c r="B81" s="16" t="s">
        <v>177</v>
      </c>
      <c r="C81" s="17" t="s">
        <v>290</v>
      </c>
      <c r="D81" s="17">
        <v>1541</v>
      </c>
      <c r="E81" s="18">
        <v>0</v>
      </c>
      <c r="F81" s="18">
        <v>1430</v>
      </c>
      <c r="G81" s="19">
        <f t="shared" si="12"/>
        <v>0</v>
      </c>
      <c r="H81" s="19">
        <f t="shared" si="13"/>
        <v>2203630</v>
      </c>
      <c r="I81" s="20">
        <f t="shared" si="14"/>
        <v>2203630</v>
      </c>
      <c r="J81" s="12"/>
    </row>
    <row r="82" spans="1:10" ht="63.75" x14ac:dyDescent="0.2">
      <c r="A82" s="15" t="s">
        <v>178</v>
      </c>
      <c r="B82" s="16" t="s">
        <v>179</v>
      </c>
      <c r="C82" s="17" t="s">
        <v>290</v>
      </c>
      <c r="D82" s="17">
        <v>7160</v>
      </c>
      <c r="E82" s="18">
        <v>0</v>
      </c>
      <c r="F82" s="50">
        <v>4742</v>
      </c>
      <c r="G82" s="19">
        <f t="shared" si="12"/>
        <v>0</v>
      </c>
      <c r="H82" s="19">
        <f t="shared" si="13"/>
        <v>33952720</v>
      </c>
      <c r="I82" s="20">
        <f t="shared" si="14"/>
        <v>33952720</v>
      </c>
      <c r="J82" s="12" t="s">
        <v>316</v>
      </c>
    </row>
    <row r="83" spans="1:10" ht="25.5" x14ac:dyDescent="0.2">
      <c r="A83" s="15" t="s">
        <v>180</v>
      </c>
      <c r="B83" s="16" t="s">
        <v>181</v>
      </c>
      <c r="C83" s="17" t="s">
        <v>291</v>
      </c>
      <c r="D83" s="17">
        <v>11238</v>
      </c>
      <c r="E83" s="18">
        <v>0</v>
      </c>
      <c r="F83" s="18">
        <v>448</v>
      </c>
      <c r="G83" s="19">
        <f t="shared" si="12"/>
        <v>0</v>
      </c>
      <c r="H83" s="19">
        <f t="shared" si="13"/>
        <v>5034624</v>
      </c>
      <c r="I83" s="20">
        <f t="shared" si="14"/>
        <v>5034624</v>
      </c>
      <c r="J83" s="12"/>
    </row>
    <row r="84" spans="1:10" ht="51" x14ac:dyDescent="0.2">
      <c r="A84" s="15" t="s">
        <v>182</v>
      </c>
      <c r="B84" s="16" t="s">
        <v>183</v>
      </c>
      <c r="C84" s="17" t="s">
        <v>286</v>
      </c>
      <c r="D84" s="17">
        <v>498</v>
      </c>
      <c r="E84" s="18">
        <v>1153</v>
      </c>
      <c r="F84" s="18">
        <v>1673</v>
      </c>
      <c r="G84" s="19">
        <f t="shared" si="12"/>
        <v>574194</v>
      </c>
      <c r="H84" s="19">
        <f t="shared" si="13"/>
        <v>833154</v>
      </c>
      <c r="I84" s="20">
        <f t="shared" si="14"/>
        <v>1407348</v>
      </c>
      <c r="J84" s="12"/>
    </row>
    <row r="85" spans="1:10" ht="38.25" x14ac:dyDescent="0.2">
      <c r="A85" s="15" t="s">
        <v>184</v>
      </c>
      <c r="B85" s="16" t="s">
        <v>185</v>
      </c>
      <c r="C85" s="17" t="s">
        <v>292</v>
      </c>
      <c r="D85" s="17">
        <v>2410</v>
      </c>
      <c r="E85" s="18">
        <v>1466</v>
      </c>
      <c r="F85" s="18">
        <v>0</v>
      </c>
      <c r="G85" s="19">
        <f t="shared" si="12"/>
        <v>3533060</v>
      </c>
      <c r="H85" s="19">
        <f t="shared" si="13"/>
        <v>0</v>
      </c>
      <c r="I85" s="20">
        <f t="shared" si="14"/>
        <v>3533060</v>
      </c>
      <c r="J85" s="12"/>
    </row>
    <row r="86" spans="1:10" ht="63.75" x14ac:dyDescent="0.2">
      <c r="A86" s="15" t="s">
        <v>186</v>
      </c>
      <c r="B86" s="16" t="s">
        <v>187</v>
      </c>
      <c r="C86" s="17" t="s">
        <v>286</v>
      </c>
      <c r="D86" s="17">
        <v>2003</v>
      </c>
      <c r="E86" s="18">
        <v>0</v>
      </c>
      <c r="F86" s="18">
        <v>850</v>
      </c>
      <c r="G86" s="19">
        <f t="shared" si="12"/>
        <v>0</v>
      </c>
      <c r="H86" s="19">
        <f t="shared" si="13"/>
        <v>1702550</v>
      </c>
      <c r="I86" s="20">
        <f t="shared" si="14"/>
        <v>1702550</v>
      </c>
      <c r="J86" s="12"/>
    </row>
    <row r="87" spans="1:10" ht="63.75" x14ac:dyDescent="0.2">
      <c r="A87" s="15" t="s">
        <v>188</v>
      </c>
      <c r="B87" s="16" t="s">
        <v>189</v>
      </c>
      <c r="C87" s="17" t="s">
        <v>290</v>
      </c>
      <c r="D87" s="17">
        <v>5619</v>
      </c>
      <c r="E87" s="18">
        <v>0</v>
      </c>
      <c r="F87" s="18">
        <v>3261</v>
      </c>
      <c r="G87" s="19">
        <f t="shared" si="12"/>
        <v>0</v>
      </c>
      <c r="H87" s="19">
        <f t="shared" si="13"/>
        <v>18323559</v>
      </c>
      <c r="I87" s="20">
        <f t="shared" si="14"/>
        <v>18323559</v>
      </c>
      <c r="J87" s="12"/>
    </row>
    <row r="88" spans="1:10" ht="38.25" x14ac:dyDescent="0.2">
      <c r="A88" s="15" t="s">
        <v>190</v>
      </c>
      <c r="B88" s="16" t="s">
        <v>191</v>
      </c>
      <c r="C88" s="17" t="s">
        <v>296</v>
      </c>
      <c r="D88" s="17">
        <v>7388</v>
      </c>
      <c r="E88" s="18">
        <v>826</v>
      </c>
      <c r="F88" s="18">
        <v>932</v>
      </c>
      <c r="G88" s="19">
        <f t="shared" si="12"/>
        <v>6102488</v>
      </c>
      <c r="H88" s="19">
        <f t="shared" si="13"/>
        <v>6885616</v>
      </c>
      <c r="I88" s="20">
        <f t="shared" si="14"/>
        <v>12988104</v>
      </c>
      <c r="J88" s="12"/>
    </row>
    <row r="89" spans="1:10" ht="38.25" x14ac:dyDescent="0.2">
      <c r="A89" s="15" t="s">
        <v>192</v>
      </c>
      <c r="B89" s="16" t="s">
        <v>193</v>
      </c>
      <c r="C89" s="17" t="s">
        <v>296</v>
      </c>
      <c r="D89" s="17">
        <v>1934</v>
      </c>
      <c r="E89" s="18">
        <v>2157</v>
      </c>
      <c r="F89" s="18">
        <v>2753</v>
      </c>
      <c r="G89" s="19">
        <f t="shared" si="12"/>
        <v>4171638</v>
      </c>
      <c r="H89" s="19">
        <f t="shared" si="13"/>
        <v>5324302</v>
      </c>
      <c r="I89" s="20">
        <f t="shared" si="14"/>
        <v>9495940</v>
      </c>
      <c r="J89" s="12"/>
    </row>
    <row r="90" spans="1:10" ht="63.75" x14ac:dyDescent="0.2">
      <c r="A90" s="15" t="s">
        <v>194</v>
      </c>
      <c r="B90" s="16" t="s">
        <v>282</v>
      </c>
      <c r="C90" s="17" t="s">
        <v>292</v>
      </c>
      <c r="D90" s="17">
        <v>149.5</v>
      </c>
      <c r="E90" s="18">
        <v>8769</v>
      </c>
      <c r="F90" s="18">
        <v>6660</v>
      </c>
      <c r="G90" s="19">
        <f t="shared" si="12"/>
        <v>1310966</v>
      </c>
      <c r="H90" s="19">
        <f t="shared" si="13"/>
        <v>995670</v>
      </c>
      <c r="I90" s="20">
        <f t="shared" si="14"/>
        <v>2306636</v>
      </c>
      <c r="J90" s="12"/>
    </row>
    <row r="91" spans="1:10" ht="39" thickBot="1" x14ac:dyDescent="0.25">
      <c r="A91" s="40" t="s">
        <v>195</v>
      </c>
      <c r="B91" s="22" t="s">
        <v>196</v>
      </c>
      <c r="C91" s="23" t="s">
        <v>291</v>
      </c>
      <c r="D91" s="23">
        <v>3082</v>
      </c>
      <c r="E91" s="24" t="s">
        <v>28</v>
      </c>
      <c r="F91" s="24" t="s">
        <v>197</v>
      </c>
      <c r="G91" s="25">
        <f t="shared" si="12"/>
        <v>0</v>
      </c>
      <c r="H91" s="25">
        <f t="shared" si="13"/>
        <v>3399446</v>
      </c>
      <c r="I91" s="26">
        <f t="shared" si="14"/>
        <v>3399446</v>
      </c>
      <c r="J91" s="12"/>
    </row>
    <row r="92" spans="1:10" ht="13.5" thickBot="1" x14ac:dyDescent="0.25">
      <c r="A92" s="27"/>
      <c r="B92" s="28" t="s">
        <v>297</v>
      </c>
      <c r="C92" s="28"/>
      <c r="D92" s="28"/>
      <c r="E92" s="63"/>
      <c r="F92" s="63"/>
      <c r="G92" s="29">
        <f>SUBTOTAL(9,G77:G91)</f>
        <v>15692346</v>
      </c>
      <c r="H92" s="29">
        <f>SUBTOTAL(9,H77:H91)</f>
        <v>252608273</v>
      </c>
      <c r="I92" s="64">
        <f>SUBTOTAL(9,I77:I91)</f>
        <v>268300619</v>
      </c>
    </row>
    <row r="93" spans="1:10" ht="13.5" thickBot="1" x14ac:dyDescent="0.25">
      <c r="A93" s="31"/>
      <c r="B93" s="31"/>
      <c r="C93" s="31"/>
      <c r="D93" s="31"/>
      <c r="E93" s="65"/>
      <c r="F93" s="65"/>
      <c r="G93" s="42"/>
      <c r="H93" s="42"/>
    </row>
    <row r="94" spans="1:10" ht="13.5" thickBot="1" x14ac:dyDescent="0.25">
      <c r="A94" s="27"/>
      <c r="B94" s="28" t="s">
        <v>198</v>
      </c>
      <c r="C94" s="28"/>
      <c r="D94" s="28"/>
      <c r="E94" s="63"/>
      <c r="F94" s="63"/>
      <c r="G94" s="34"/>
      <c r="H94" s="34"/>
      <c r="I94" s="35"/>
    </row>
    <row r="95" spans="1:10" ht="51" x14ac:dyDescent="0.2">
      <c r="A95" s="6" t="s">
        <v>199</v>
      </c>
      <c r="B95" s="7" t="s">
        <v>200</v>
      </c>
      <c r="C95" s="8" t="s">
        <v>24</v>
      </c>
      <c r="D95" s="8">
        <v>67692</v>
      </c>
      <c r="E95" s="9" t="s">
        <v>28</v>
      </c>
      <c r="F95" s="9" t="s">
        <v>201</v>
      </c>
      <c r="G95" s="10">
        <f>ROUND(D95*E95,0)</f>
        <v>0</v>
      </c>
      <c r="H95" s="10">
        <f>ROUND(D95*F95,0)</f>
        <v>7446120</v>
      </c>
      <c r="I95" s="11">
        <f>H95+G95</f>
        <v>7446120</v>
      </c>
      <c r="J95" s="12"/>
    </row>
    <row r="96" spans="1:10" ht="51" x14ac:dyDescent="0.2">
      <c r="A96" s="15" t="s">
        <v>202</v>
      </c>
      <c r="B96" s="16" t="s">
        <v>203</v>
      </c>
      <c r="C96" s="17" t="s">
        <v>291</v>
      </c>
      <c r="D96" s="17">
        <v>37632</v>
      </c>
      <c r="E96" s="18" t="s">
        <v>204</v>
      </c>
      <c r="F96" s="18" t="s">
        <v>205</v>
      </c>
      <c r="G96" s="19">
        <f>ROUND(D96*E96,0)</f>
        <v>301056</v>
      </c>
      <c r="H96" s="19">
        <f>ROUND(D96*F96,0)</f>
        <v>5042688</v>
      </c>
      <c r="I96" s="20">
        <f>H96+G96</f>
        <v>5343744</v>
      </c>
      <c r="J96" s="12"/>
    </row>
    <row r="97" spans="1:13" ht="76.5" x14ac:dyDescent="0.2">
      <c r="A97" s="15" t="s">
        <v>206</v>
      </c>
      <c r="B97" s="16" t="s">
        <v>207</v>
      </c>
      <c r="C97" s="17" t="s">
        <v>291</v>
      </c>
      <c r="D97" s="17">
        <v>255</v>
      </c>
      <c r="E97" s="18" t="s">
        <v>208</v>
      </c>
      <c r="F97" s="18" t="s">
        <v>209</v>
      </c>
      <c r="G97" s="19">
        <f>ROUND(D97*E97,0)</f>
        <v>2600745</v>
      </c>
      <c r="H97" s="19">
        <f>ROUND(D97*F97,0)</f>
        <v>266475</v>
      </c>
      <c r="I97" s="20">
        <f>H97+G97</f>
        <v>2867220</v>
      </c>
      <c r="J97" s="12"/>
    </row>
    <row r="98" spans="1:13" ht="51" x14ac:dyDescent="0.2">
      <c r="A98" s="15" t="s">
        <v>210</v>
      </c>
      <c r="B98" s="16" t="s">
        <v>211</v>
      </c>
      <c r="C98" s="17" t="s">
        <v>291</v>
      </c>
      <c r="D98" s="17">
        <v>703</v>
      </c>
      <c r="E98" s="18" t="s">
        <v>329</v>
      </c>
      <c r="F98" s="18" t="s">
        <v>209</v>
      </c>
      <c r="G98" s="19">
        <f>ROUND(D98*E98,0)</f>
        <v>6972354</v>
      </c>
      <c r="H98" s="19">
        <f>ROUND(D98*F98,0)</f>
        <v>734635</v>
      </c>
      <c r="I98" s="20">
        <f>H98+G98</f>
        <v>7706989</v>
      </c>
      <c r="J98" s="12"/>
    </row>
    <row r="99" spans="1:13" ht="64.5" thickBot="1" x14ac:dyDescent="0.25">
      <c r="A99" s="40" t="s">
        <v>212</v>
      </c>
      <c r="B99" s="22" t="s">
        <v>213</v>
      </c>
      <c r="C99" s="23" t="s">
        <v>291</v>
      </c>
      <c r="D99" s="23">
        <v>19751</v>
      </c>
      <c r="E99" s="66" t="s">
        <v>214</v>
      </c>
      <c r="F99" s="24" t="s">
        <v>215</v>
      </c>
      <c r="G99" s="25">
        <f>ROUND(D99*E99,0)</f>
        <v>260456437</v>
      </c>
      <c r="H99" s="25">
        <f>ROUND(D99*F99,0)</f>
        <v>14102214</v>
      </c>
      <c r="I99" s="26">
        <f>H99+G99</f>
        <v>274558651</v>
      </c>
      <c r="J99" s="38" t="s">
        <v>330</v>
      </c>
    </row>
    <row r="100" spans="1:13" ht="13.5" thickBot="1" x14ac:dyDescent="0.25">
      <c r="A100" s="27"/>
      <c r="B100" s="28" t="s">
        <v>298</v>
      </c>
      <c r="C100" s="28"/>
      <c r="D100" s="28"/>
      <c r="E100" s="28"/>
      <c r="F100" s="28"/>
      <c r="G100" s="29">
        <f>SUBTOTAL(9,G95:G99)</f>
        <v>270330592</v>
      </c>
      <c r="H100" s="29">
        <f>SUBTOTAL(9,H95:H99)</f>
        <v>27592132</v>
      </c>
      <c r="I100" s="64">
        <f>SUBTOTAL(9,I95:I99)</f>
        <v>297922724</v>
      </c>
    </row>
    <row r="101" spans="1:13" ht="13.5" thickBot="1" x14ac:dyDescent="0.25">
      <c r="A101" s="31"/>
      <c r="B101" s="31"/>
      <c r="C101" s="31"/>
      <c r="D101" s="31"/>
      <c r="E101" s="31"/>
      <c r="F101" s="31"/>
      <c r="G101" s="32"/>
      <c r="H101" s="32"/>
      <c r="I101" s="67"/>
    </row>
    <row r="102" spans="1:13" ht="13.5" thickBot="1" x14ac:dyDescent="0.25">
      <c r="A102" s="27"/>
      <c r="B102" s="28" t="s">
        <v>225</v>
      </c>
      <c r="C102" s="28"/>
      <c r="D102" s="28"/>
      <c r="E102" s="28"/>
      <c r="F102" s="28"/>
      <c r="G102" s="34"/>
      <c r="H102" s="34"/>
      <c r="I102" s="35"/>
    </row>
    <row r="103" spans="1:13" ht="63.75" x14ac:dyDescent="0.2">
      <c r="A103" s="6" t="s">
        <v>217</v>
      </c>
      <c r="B103" s="7" t="s">
        <v>218</v>
      </c>
      <c r="C103" s="8" t="s">
        <v>296</v>
      </c>
      <c r="D103" s="8">
        <v>11936</v>
      </c>
      <c r="E103" s="9">
        <v>2416</v>
      </c>
      <c r="F103" s="9" t="s">
        <v>219</v>
      </c>
      <c r="G103" s="10">
        <f>ROUND(D103*E103,0)</f>
        <v>28837376</v>
      </c>
      <c r="H103" s="10">
        <f>ROUND(D103*F103,0)</f>
        <v>61983648</v>
      </c>
      <c r="I103" s="11">
        <f>H103+G103</f>
        <v>90821024</v>
      </c>
      <c r="J103" s="12"/>
    </row>
    <row r="104" spans="1:13" ht="38.25" x14ac:dyDescent="0.2">
      <c r="A104" s="15" t="s">
        <v>220</v>
      </c>
      <c r="B104" s="36" t="s">
        <v>221</v>
      </c>
      <c r="C104" s="17" t="s">
        <v>286</v>
      </c>
      <c r="D104" s="17">
        <v>11936</v>
      </c>
      <c r="E104" s="18" t="s">
        <v>28</v>
      </c>
      <c r="F104" s="18" t="s">
        <v>222</v>
      </c>
      <c r="G104" s="19">
        <f>ROUND(D104*E104,0)</f>
        <v>0</v>
      </c>
      <c r="H104" s="19">
        <f>ROUND(D104*F104,0)</f>
        <v>2733344</v>
      </c>
      <c r="I104" s="20">
        <f>H104+G104</f>
        <v>2733344</v>
      </c>
      <c r="J104" s="12"/>
    </row>
    <row r="105" spans="1:13" ht="39" thickBot="1" x14ac:dyDescent="0.25">
      <c r="A105" s="40" t="s">
        <v>223</v>
      </c>
      <c r="B105" s="22" t="s">
        <v>299</v>
      </c>
      <c r="C105" s="23" t="s">
        <v>286</v>
      </c>
      <c r="D105" s="23">
        <v>11936</v>
      </c>
      <c r="E105" s="24" t="s">
        <v>224</v>
      </c>
      <c r="F105" s="24" t="s">
        <v>222</v>
      </c>
      <c r="G105" s="25">
        <f>ROUND(D105*E105,0)</f>
        <v>1217472</v>
      </c>
      <c r="H105" s="25">
        <f>ROUND(D105*F105,0)</f>
        <v>2733344</v>
      </c>
      <c r="I105" s="26">
        <f>H105+G105</f>
        <v>3950816</v>
      </c>
      <c r="J105" s="12"/>
    </row>
    <row r="106" spans="1:13" ht="13.5" thickBot="1" x14ac:dyDescent="0.25">
      <c r="A106" s="27"/>
      <c r="B106" s="28" t="s">
        <v>300</v>
      </c>
      <c r="C106" s="28"/>
      <c r="D106" s="28"/>
      <c r="E106" s="28"/>
      <c r="F106" s="28"/>
      <c r="G106" s="29">
        <f>SUBTOTAL(9,G103:G105)</f>
        <v>30054848</v>
      </c>
      <c r="H106" s="29">
        <f>SUBTOTAL(9,H103:H105)</f>
        <v>67450336</v>
      </c>
      <c r="I106" s="64">
        <f>SUBTOTAL(9,I103:I105)</f>
        <v>97505184</v>
      </c>
    </row>
    <row r="107" spans="1:13" ht="13.5" thickBot="1" x14ac:dyDescent="0.25">
      <c r="A107" s="31"/>
      <c r="B107" s="31"/>
      <c r="C107" s="31"/>
      <c r="D107" s="31"/>
      <c r="E107" s="31"/>
      <c r="F107" s="31"/>
      <c r="G107" s="42"/>
      <c r="H107" s="42"/>
    </row>
    <row r="108" spans="1:13" ht="13.5" thickBot="1" x14ac:dyDescent="0.25">
      <c r="A108" s="27"/>
      <c r="B108" s="28" t="s">
        <v>280</v>
      </c>
      <c r="C108" s="28"/>
      <c r="D108" s="28"/>
      <c r="E108" s="28"/>
      <c r="F108" s="28"/>
      <c r="G108" s="34"/>
      <c r="H108" s="34"/>
      <c r="I108" s="35"/>
    </row>
    <row r="109" spans="1:13" ht="38.25" x14ac:dyDescent="0.2">
      <c r="A109" s="68" t="s">
        <v>226</v>
      </c>
      <c r="B109" s="69" t="s">
        <v>227</v>
      </c>
      <c r="C109" s="70" t="s">
        <v>290</v>
      </c>
      <c r="D109" s="70">
        <v>14320</v>
      </c>
      <c r="E109" s="71" t="s">
        <v>28</v>
      </c>
      <c r="F109" s="71" t="s">
        <v>228</v>
      </c>
      <c r="G109" s="10">
        <f t="shared" ref="G109:G126" si="15">ROUND(D109*E109,0)</f>
        <v>0</v>
      </c>
      <c r="H109" s="10">
        <f t="shared" ref="H109:H126" si="16">ROUND(D109*F109,0)</f>
        <v>3522720</v>
      </c>
      <c r="I109" s="11">
        <f t="shared" ref="I109:I126" si="17">H109+G109</f>
        <v>3522720</v>
      </c>
      <c r="J109" s="12"/>
      <c r="K109" s="51" t="s">
        <v>28</v>
      </c>
      <c r="L109" s="51" t="s">
        <v>323</v>
      </c>
      <c r="M109" s="3">
        <v>2012</v>
      </c>
    </row>
    <row r="110" spans="1:13" ht="38.25" x14ac:dyDescent="0.2">
      <c r="A110" s="72" t="s">
        <v>229</v>
      </c>
      <c r="B110" s="73" t="s">
        <v>230</v>
      </c>
      <c r="C110" s="39" t="s">
        <v>291</v>
      </c>
      <c r="D110" s="39">
        <v>8592</v>
      </c>
      <c r="E110" s="74">
        <v>14275</v>
      </c>
      <c r="F110" s="74">
        <v>1478</v>
      </c>
      <c r="G110" s="19">
        <f t="shared" si="15"/>
        <v>122650800</v>
      </c>
      <c r="H110" s="19">
        <f t="shared" si="16"/>
        <v>12698976</v>
      </c>
      <c r="I110" s="20">
        <f t="shared" si="17"/>
        <v>135349776</v>
      </c>
      <c r="J110" s="12"/>
      <c r="K110" s="38">
        <v>14406</v>
      </c>
      <c r="L110" s="38">
        <v>1592</v>
      </c>
      <c r="M110" s="3">
        <v>2013</v>
      </c>
    </row>
    <row r="111" spans="1:13" ht="63.75" x14ac:dyDescent="0.2">
      <c r="A111" s="72" t="s">
        <v>231</v>
      </c>
      <c r="B111" s="73" t="s">
        <v>232</v>
      </c>
      <c r="C111" s="39" t="s">
        <v>301</v>
      </c>
      <c r="D111" s="39">
        <v>6553</v>
      </c>
      <c r="E111" s="39">
        <v>12697</v>
      </c>
      <c r="F111" s="74">
        <v>4343</v>
      </c>
      <c r="G111" s="19">
        <f t="shared" si="15"/>
        <v>83203441</v>
      </c>
      <c r="H111" s="19">
        <f t="shared" si="16"/>
        <v>28459679</v>
      </c>
      <c r="I111" s="20">
        <f t="shared" si="17"/>
        <v>111663120</v>
      </c>
      <c r="J111" s="12"/>
      <c r="K111" s="38">
        <v>14260</v>
      </c>
      <c r="L111" s="12">
        <v>2376</v>
      </c>
      <c r="M111" s="3">
        <v>2013</v>
      </c>
    </row>
    <row r="112" spans="1:13" ht="51" x14ac:dyDescent="0.2">
      <c r="A112" s="72" t="s">
        <v>233</v>
      </c>
      <c r="B112" s="73" t="s">
        <v>234</v>
      </c>
      <c r="C112" s="39" t="s">
        <v>290</v>
      </c>
      <c r="D112" s="39">
        <v>7160</v>
      </c>
      <c r="E112" s="39">
        <v>0</v>
      </c>
      <c r="F112" s="74" t="s">
        <v>235</v>
      </c>
      <c r="G112" s="19">
        <f t="shared" si="15"/>
        <v>0</v>
      </c>
      <c r="H112" s="19">
        <f t="shared" si="16"/>
        <v>945120</v>
      </c>
      <c r="I112" s="20">
        <f t="shared" si="17"/>
        <v>945120</v>
      </c>
      <c r="J112" s="12"/>
      <c r="K112" s="12">
        <v>0</v>
      </c>
      <c r="L112" s="12">
        <v>156</v>
      </c>
      <c r="M112" s="3">
        <v>2013</v>
      </c>
    </row>
    <row r="113" spans="1:13" ht="38.25" x14ac:dyDescent="0.2">
      <c r="A113" s="72" t="s">
        <v>236</v>
      </c>
      <c r="B113" s="73" t="s">
        <v>237</v>
      </c>
      <c r="C113" s="39" t="s">
        <v>290</v>
      </c>
      <c r="D113" s="39">
        <v>7160</v>
      </c>
      <c r="E113" s="74" t="s">
        <v>28</v>
      </c>
      <c r="F113" s="74" t="s">
        <v>238</v>
      </c>
      <c r="G113" s="19">
        <f t="shared" si="15"/>
        <v>0</v>
      </c>
      <c r="H113" s="19">
        <f t="shared" si="16"/>
        <v>10231640</v>
      </c>
      <c r="I113" s="20">
        <f t="shared" si="17"/>
        <v>10231640</v>
      </c>
      <c r="J113" s="12"/>
      <c r="K113" s="51">
        <v>12462</v>
      </c>
      <c r="L113" s="75">
        <f>ROUND(I113*J113,0)</f>
        <v>0</v>
      </c>
      <c r="M113" s="3">
        <v>2012</v>
      </c>
    </row>
    <row r="114" spans="1:13" ht="51" x14ac:dyDescent="0.2">
      <c r="A114" s="72" t="s">
        <v>239</v>
      </c>
      <c r="B114" s="73" t="s">
        <v>240</v>
      </c>
      <c r="C114" s="39" t="s">
        <v>290</v>
      </c>
      <c r="D114" s="39">
        <v>7160</v>
      </c>
      <c r="E114" s="39">
        <v>203</v>
      </c>
      <c r="F114" s="74">
        <v>2908</v>
      </c>
      <c r="G114" s="19">
        <f t="shared" si="15"/>
        <v>1453480</v>
      </c>
      <c r="H114" s="19">
        <f t="shared" si="16"/>
        <v>20821280</v>
      </c>
      <c r="I114" s="20">
        <f t="shared" si="17"/>
        <v>22274760</v>
      </c>
      <c r="J114" s="12"/>
      <c r="K114" s="51">
        <v>3288</v>
      </c>
      <c r="L114" s="75">
        <f>ROUND(I114*J114,0)</f>
        <v>0</v>
      </c>
      <c r="M114" s="3">
        <v>2012</v>
      </c>
    </row>
    <row r="115" spans="1:13" ht="63.75" x14ac:dyDescent="0.2">
      <c r="A115" s="72" t="s">
        <v>241</v>
      </c>
      <c r="B115" s="73" t="s">
        <v>242</v>
      </c>
      <c r="C115" s="39" t="s">
        <v>286</v>
      </c>
      <c r="D115" s="39">
        <v>11936</v>
      </c>
      <c r="E115" s="39">
        <v>4431</v>
      </c>
      <c r="F115" s="74">
        <v>3536</v>
      </c>
      <c r="G115" s="19">
        <f t="shared" si="15"/>
        <v>52888416</v>
      </c>
      <c r="H115" s="19">
        <f t="shared" si="16"/>
        <v>42205696</v>
      </c>
      <c r="I115" s="20">
        <f t="shared" si="17"/>
        <v>95094112</v>
      </c>
      <c r="J115" s="12"/>
      <c r="K115" s="51">
        <v>4431</v>
      </c>
      <c r="L115" s="51">
        <v>3912</v>
      </c>
      <c r="M115" s="3">
        <v>2012</v>
      </c>
    </row>
    <row r="116" spans="1:13" ht="51" x14ac:dyDescent="0.2">
      <c r="A116" s="72" t="s">
        <v>243</v>
      </c>
      <c r="B116" s="73" t="s">
        <v>244</v>
      </c>
      <c r="C116" s="39" t="s">
        <v>286</v>
      </c>
      <c r="D116" s="39">
        <v>124</v>
      </c>
      <c r="E116" s="74" t="s">
        <v>245</v>
      </c>
      <c r="F116" s="74">
        <v>1332</v>
      </c>
      <c r="G116" s="19">
        <f t="shared" si="15"/>
        <v>868</v>
      </c>
      <c r="H116" s="19">
        <f t="shared" si="16"/>
        <v>165168</v>
      </c>
      <c r="I116" s="20">
        <f t="shared" si="17"/>
        <v>166036</v>
      </c>
      <c r="J116" s="12"/>
      <c r="K116" s="51" t="s">
        <v>250</v>
      </c>
      <c r="L116" s="51" t="s">
        <v>318</v>
      </c>
      <c r="M116" s="3">
        <v>2012</v>
      </c>
    </row>
    <row r="117" spans="1:13" ht="38.25" x14ac:dyDescent="0.2">
      <c r="A117" s="72" t="s">
        <v>246</v>
      </c>
      <c r="B117" s="73" t="s">
        <v>247</v>
      </c>
      <c r="C117" s="39" t="s">
        <v>286</v>
      </c>
      <c r="D117" s="39">
        <v>11</v>
      </c>
      <c r="E117" s="74">
        <v>2882</v>
      </c>
      <c r="F117" s="74">
        <v>2803</v>
      </c>
      <c r="G117" s="19">
        <f t="shared" si="15"/>
        <v>31702</v>
      </c>
      <c r="H117" s="19">
        <f t="shared" si="16"/>
        <v>30833</v>
      </c>
      <c r="I117" s="20">
        <f t="shared" si="17"/>
        <v>62535</v>
      </c>
      <c r="J117" s="12"/>
      <c r="K117" s="51">
        <v>2882</v>
      </c>
      <c r="L117" s="51">
        <v>2970</v>
      </c>
      <c r="M117" s="3">
        <v>2012</v>
      </c>
    </row>
    <row r="118" spans="1:13" ht="89.25" x14ac:dyDescent="0.2">
      <c r="A118" s="72" t="s">
        <v>248</v>
      </c>
      <c r="B118" s="73" t="s">
        <v>249</v>
      </c>
      <c r="C118" s="39" t="s">
        <v>286</v>
      </c>
      <c r="D118" s="39">
        <v>116</v>
      </c>
      <c r="E118" s="74" t="s">
        <v>250</v>
      </c>
      <c r="F118" s="74">
        <v>88522</v>
      </c>
      <c r="G118" s="19">
        <f t="shared" si="15"/>
        <v>29928</v>
      </c>
      <c r="H118" s="19">
        <f t="shared" si="16"/>
        <v>10268552</v>
      </c>
      <c r="I118" s="20">
        <f t="shared" si="17"/>
        <v>10298480</v>
      </c>
      <c r="J118" s="12"/>
      <c r="K118" s="12">
        <v>0</v>
      </c>
      <c r="L118" s="12">
        <v>106146</v>
      </c>
      <c r="M118" s="3">
        <v>2013</v>
      </c>
    </row>
    <row r="119" spans="1:13" ht="38.25" x14ac:dyDescent="0.2">
      <c r="A119" s="72" t="s">
        <v>251</v>
      </c>
      <c r="B119" s="73" t="s">
        <v>252</v>
      </c>
      <c r="C119" s="39" t="s">
        <v>286</v>
      </c>
      <c r="D119" s="39">
        <v>20</v>
      </c>
      <c r="E119" s="74">
        <v>44400</v>
      </c>
      <c r="F119" s="74" t="s">
        <v>28</v>
      </c>
      <c r="G119" s="19">
        <f t="shared" si="15"/>
        <v>888000</v>
      </c>
      <c r="H119" s="19">
        <f t="shared" si="16"/>
        <v>0</v>
      </c>
      <c r="I119" s="20">
        <f t="shared" si="17"/>
        <v>888000</v>
      </c>
      <c r="J119" s="12"/>
      <c r="K119" s="51" t="s">
        <v>319</v>
      </c>
      <c r="L119" s="51" t="s">
        <v>28</v>
      </c>
      <c r="M119" s="3">
        <v>2012</v>
      </c>
    </row>
    <row r="120" spans="1:13" ht="63.75" x14ac:dyDescent="0.2">
      <c r="A120" s="72" t="s">
        <v>253</v>
      </c>
      <c r="B120" s="73" t="s">
        <v>254</v>
      </c>
      <c r="C120" s="39" t="s">
        <v>290</v>
      </c>
      <c r="D120" s="39">
        <v>7270</v>
      </c>
      <c r="E120" s="74" t="s">
        <v>28</v>
      </c>
      <c r="F120" s="74" t="s">
        <v>255</v>
      </c>
      <c r="G120" s="19">
        <f t="shared" si="15"/>
        <v>0</v>
      </c>
      <c r="H120" s="19">
        <f t="shared" si="16"/>
        <v>7524450</v>
      </c>
      <c r="I120" s="20">
        <f t="shared" si="17"/>
        <v>7524450</v>
      </c>
      <c r="J120" s="12"/>
      <c r="K120" s="51" t="s">
        <v>28</v>
      </c>
      <c r="L120" s="51" t="s">
        <v>320</v>
      </c>
      <c r="M120" s="3">
        <v>2012</v>
      </c>
    </row>
    <row r="121" spans="1:13" ht="102" x14ac:dyDescent="0.2">
      <c r="A121" s="72" t="s">
        <v>256</v>
      </c>
      <c r="B121" s="76" t="s">
        <v>257</v>
      </c>
      <c r="C121" s="39" t="s">
        <v>290</v>
      </c>
      <c r="D121" s="39">
        <v>21810</v>
      </c>
      <c r="E121" s="74" t="s">
        <v>28</v>
      </c>
      <c r="F121" s="74">
        <v>1347</v>
      </c>
      <c r="G121" s="19">
        <f t="shared" si="15"/>
        <v>0</v>
      </c>
      <c r="H121" s="19">
        <f t="shared" si="16"/>
        <v>29378070</v>
      </c>
      <c r="I121" s="20">
        <f t="shared" si="17"/>
        <v>29378070</v>
      </c>
      <c r="J121" s="12"/>
      <c r="K121" s="51" t="s">
        <v>28</v>
      </c>
      <c r="L121" s="51" t="s">
        <v>321</v>
      </c>
      <c r="M121" s="3">
        <v>2012</v>
      </c>
    </row>
    <row r="122" spans="1:13" ht="89.25" x14ac:dyDescent="0.2">
      <c r="A122" s="72" t="s">
        <v>258</v>
      </c>
      <c r="B122" s="73" t="s">
        <v>283</v>
      </c>
      <c r="C122" s="39" t="s">
        <v>290</v>
      </c>
      <c r="D122" s="39">
        <v>14540</v>
      </c>
      <c r="E122" s="74" t="s">
        <v>28</v>
      </c>
      <c r="F122" s="74" t="s">
        <v>259</v>
      </c>
      <c r="G122" s="19">
        <f>ROUND(D122*E122,0)</f>
        <v>0</v>
      </c>
      <c r="H122" s="19">
        <f t="shared" si="16"/>
        <v>13434960</v>
      </c>
      <c r="I122" s="20">
        <f t="shared" si="17"/>
        <v>13434960</v>
      </c>
      <c r="J122" s="12"/>
      <c r="K122" s="51" t="s">
        <v>28</v>
      </c>
      <c r="L122" s="51">
        <v>1145</v>
      </c>
      <c r="M122" s="3">
        <v>2012</v>
      </c>
    </row>
    <row r="123" spans="1:13" ht="38.25" x14ac:dyDescent="0.2">
      <c r="A123" s="72" t="s">
        <v>260</v>
      </c>
      <c r="B123" s="73" t="s">
        <v>261</v>
      </c>
      <c r="C123" s="39" t="s">
        <v>290</v>
      </c>
      <c r="D123" s="39">
        <v>8000</v>
      </c>
      <c r="E123" s="74" t="s">
        <v>28</v>
      </c>
      <c r="F123" s="74" t="s">
        <v>262</v>
      </c>
      <c r="G123" s="19">
        <f t="shared" si="15"/>
        <v>0</v>
      </c>
      <c r="H123" s="19">
        <f t="shared" si="16"/>
        <v>1440000</v>
      </c>
      <c r="I123" s="20">
        <f t="shared" si="17"/>
        <v>1440000</v>
      </c>
      <c r="J123" s="12"/>
    </row>
    <row r="124" spans="1:13" ht="51" x14ac:dyDescent="0.2">
      <c r="A124" s="72" t="s">
        <v>263</v>
      </c>
      <c r="B124" s="73" t="s">
        <v>264</v>
      </c>
      <c r="C124" s="39" t="s">
        <v>286</v>
      </c>
      <c r="D124" s="39">
        <v>7.2</v>
      </c>
      <c r="E124" s="74" t="s">
        <v>265</v>
      </c>
      <c r="F124" s="74">
        <v>5639</v>
      </c>
      <c r="G124" s="19">
        <f t="shared" si="15"/>
        <v>48787</v>
      </c>
      <c r="H124" s="19">
        <f t="shared" si="16"/>
        <v>40601</v>
      </c>
      <c r="I124" s="20">
        <f t="shared" si="17"/>
        <v>89388</v>
      </c>
      <c r="J124" s="12"/>
    </row>
    <row r="125" spans="1:13" ht="51" x14ac:dyDescent="0.2">
      <c r="A125" s="72" t="s">
        <v>266</v>
      </c>
      <c r="B125" s="73" t="s">
        <v>267</v>
      </c>
      <c r="C125" s="39" t="s">
        <v>286</v>
      </c>
      <c r="D125" s="39">
        <v>65</v>
      </c>
      <c r="E125" s="74" t="s">
        <v>28</v>
      </c>
      <c r="F125" s="74">
        <v>5639</v>
      </c>
      <c r="G125" s="19">
        <f t="shared" si="15"/>
        <v>0</v>
      </c>
      <c r="H125" s="19">
        <f t="shared" si="16"/>
        <v>366535</v>
      </c>
      <c r="I125" s="20">
        <f t="shared" si="17"/>
        <v>366535</v>
      </c>
      <c r="J125" s="12"/>
      <c r="K125" s="51">
        <v>6907</v>
      </c>
      <c r="L125" s="51">
        <v>6396</v>
      </c>
      <c r="M125" s="3">
        <v>2012</v>
      </c>
    </row>
    <row r="126" spans="1:13" ht="26.25" thickBot="1" x14ac:dyDescent="0.25">
      <c r="A126" s="77" t="s">
        <v>268</v>
      </c>
      <c r="B126" s="78" t="s">
        <v>269</v>
      </c>
      <c r="C126" s="79" t="s">
        <v>286</v>
      </c>
      <c r="D126" s="79">
        <v>72</v>
      </c>
      <c r="E126" s="80">
        <v>1770</v>
      </c>
      <c r="F126" s="80">
        <v>1288</v>
      </c>
      <c r="G126" s="25">
        <f t="shared" si="15"/>
        <v>127440</v>
      </c>
      <c r="H126" s="25">
        <f t="shared" si="16"/>
        <v>92736</v>
      </c>
      <c r="I126" s="26">
        <f t="shared" si="17"/>
        <v>220176</v>
      </c>
      <c r="J126" s="12"/>
      <c r="K126" s="81" t="s">
        <v>322</v>
      </c>
      <c r="L126" s="81">
        <v>2183</v>
      </c>
      <c r="M126" s="3">
        <v>2012</v>
      </c>
    </row>
    <row r="127" spans="1:13" ht="13.5" thickBot="1" x14ac:dyDescent="0.25">
      <c r="A127" s="27"/>
      <c r="B127" s="28" t="s">
        <v>302</v>
      </c>
      <c r="C127" s="28"/>
      <c r="D127" s="28"/>
      <c r="E127" s="28"/>
      <c r="F127" s="28"/>
      <c r="G127" s="29">
        <f>SUBTOTAL(9,G109:G126)</f>
        <v>261322862</v>
      </c>
      <c r="H127" s="29">
        <f>SUBTOTAL(9,H109:H126)</f>
        <v>181627016</v>
      </c>
      <c r="I127" s="64">
        <f>SUBTOTAL(9,I109:I126)</f>
        <v>442949878</v>
      </c>
    </row>
    <row r="128" spans="1:13" x14ac:dyDescent="0.2">
      <c r="A128" s="31"/>
      <c r="B128" s="31"/>
      <c r="C128" s="31"/>
      <c r="D128" s="31"/>
      <c r="E128" s="31"/>
      <c r="F128" s="31"/>
      <c r="G128" s="42"/>
      <c r="H128" s="42"/>
    </row>
    <row r="129" spans="1:10" x14ac:dyDescent="0.2">
      <c r="A129" s="31"/>
      <c r="B129" s="31" t="s">
        <v>270</v>
      </c>
      <c r="C129" s="31"/>
      <c r="D129" s="31"/>
      <c r="E129" s="31"/>
      <c r="F129" s="31"/>
      <c r="G129" s="42"/>
      <c r="H129" s="42"/>
    </row>
    <row r="130" spans="1:10" ht="13.5" thickBot="1" x14ac:dyDescent="0.25">
      <c r="A130" s="40" t="s">
        <v>271</v>
      </c>
      <c r="B130" s="22" t="s">
        <v>272</v>
      </c>
      <c r="C130" s="23" t="s">
        <v>284</v>
      </c>
      <c r="D130" s="23">
        <v>1</v>
      </c>
      <c r="E130" s="40" t="s">
        <v>28</v>
      </c>
      <c r="F130" s="40" t="s">
        <v>273</v>
      </c>
      <c r="G130" s="25">
        <f>ROUND(D130*E130,0)</f>
        <v>0</v>
      </c>
      <c r="H130" s="25">
        <f>ROUND(D130*F130,0)</f>
        <v>30189078</v>
      </c>
      <c r="I130" s="26">
        <f>H130+G130</f>
        <v>30189078</v>
      </c>
      <c r="J130" s="12"/>
    </row>
    <row r="131" spans="1:10" ht="13.5" thickBot="1" x14ac:dyDescent="0.25">
      <c r="A131" s="27"/>
      <c r="B131" s="28" t="s">
        <v>303</v>
      </c>
      <c r="C131" s="28"/>
      <c r="D131" s="28"/>
      <c r="E131" s="28"/>
      <c r="F131" s="28"/>
      <c r="G131" s="29">
        <f>SUBTOTAL(9,G130:G130)</f>
        <v>0</v>
      </c>
      <c r="H131" s="29">
        <f>SUBTOTAL(9,H130:H130)</f>
        <v>30189078</v>
      </c>
      <c r="I131" s="64">
        <f>SUBTOTAL(9,I130:I130)</f>
        <v>30189078</v>
      </c>
    </row>
    <row r="132" spans="1:10" ht="13.5" thickBot="1" x14ac:dyDescent="0.25">
      <c r="A132" s="31"/>
      <c r="B132" s="31"/>
      <c r="C132" s="31"/>
      <c r="D132" s="31"/>
      <c r="E132" s="31"/>
      <c r="F132" s="31"/>
      <c r="G132" s="42"/>
      <c r="H132" s="42"/>
    </row>
    <row r="133" spans="1:10" ht="13.5" thickBot="1" x14ac:dyDescent="0.25">
      <c r="A133" s="27"/>
      <c r="B133" s="28" t="s">
        <v>274</v>
      </c>
      <c r="C133" s="28"/>
      <c r="D133" s="28"/>
      <c r="E133" s="28"/>
      <c r="F133" s="28"/>
      <c r="G133" s="34"/>
      <c r="H133" s="34"/>
      <c r="I133" s="35"/>
    </row>
    <row r="134" spans="1:10" ht="26.25" thickBot="1" x14ac:dyDescent="0.25">
      <c r="A134" s="82" t="s">
        <v>275</v>
      </c>
      <c r="B134" s="83" t="s">
        <v>276</v>
      </c>
      <c r="C134" s="84" t="s">
        <v>284</v>
      </c>
      <c r="D134" s="84">
        <v>1</v>
      </c>
      <c r="E134" s="82" t="s">
        <v>28</v>
      </c>
      <c r="F134" s="82" t="s">
        <v>277</v>
      </c>
      <c r="G134" s="48">
        <f>ROUND(D134*E134,0)</f>
        <v>0</v>
      </c>
      <c r="H134" s="48">
        <f>ROUND(D134*F134,0)</f>
        <v>15637000</v>
      </c>
      <c r="I134" s="85">
        <f>H134+G134</f>
        <v>15637000</v>
      </c>
      <c r="J134" s="12"/>
    </row>
    <row r="135" spans="1:10" ht="13.5" thickBot="1" x14ac:dyDescent="0.25">
      <c r="A135" s="27"/>
      <c r="B135" s="28" t="s">
        <v>304</v>
      </c>
      <c r="C135" s="28"/>
      <c r="D135" s="28"/>
      <c r="E135" s="28"/>
      <c r="F135" s="28"/>
      <c r="G135" s="29">
        <f>SUBTOTAL(9,G134:G134)</f>
        <v>0</v>
      </c>
      <c r="H135" s="29">
        <f>SUBTOTAL(9,H134:H134)</f>
        <v>15637000</v>
      </c>
      <c r="I135" s="64">
        <f>SUBTOTAL(9,I134:I134)</f>
        <v>15637000</v>
      </c>
    </row>
    <row r="136" spans="1:10" ht="13.5" thickBot="1" x14ac:dyDescent="0.25">
      <c r="A136" s="31"/>
      <c r="B136" s="31"/>
      <c r="C136" s="31"/>
      <c r="D136" s="31"/>
      <c r="E136" s="31"/>
      <c r="F136" s="31"/>
      <c r="G136" s="42"/>
      <c r="H136" s="86"/>
      <c r="I136" s="44"/>
    </row>
    <row r="137" spans="1:10" ht="13.5" thickBot="1" x14ac:dyDescent="0.25">
      <c r="A137" s="27"/>
      <c r="B137" s="28" t="s">
        <v>278</v>
      </c>
      <c r="C137" s="28"/>
      <c r="D137" s="28"/>
      <c r="E137" s="28"/>
      <c r="F137" s="28"/>
      <c r="G137" s="29">
        <f>SUBTOTAL(9,G7:G136)</f>
        <v>781803536</v>
      </c>
      <c r="H137" s="29">
        <f>SUBTOTAL(9,H7:H136)</f>
        <v>797760386</v>
      </c>
      <c r="I137" s="64">
        <f>SUBTOTAL(9,I7:I136)</f>
        <v>1579563922</v>
      </c>
    </row>
    <row r="140" spans="1:10" s="88" customFormat="1" ht="13.5" thickBot="1" x14ac:dyDescent="0.25">
      <c r="A140" s="87"/>
      <c r="B140" s="87"/>
      <c r="C140" s="87"/>
      <c r="D140" s="87"/>
      <c r="E140" s="87"/>
      <c r="F140" s="87"/>
      <c r="G140" s="87"/>
    </row>
    <row r="141" spans="1:10" s="88" customFormat="1" x14ac:dyDescent="0.2">
      <c r="A141" s="89"/>
      <c r="B141" s="90" t="s">
        <v>67</v>
      </c>
      <c r="C141" s="91"/>
      <c r="D141" s="91"/>
      <c r="E141" s="92"/>
      <c r="F141" s="91"/>
      <c r="G141" s="93">
        <f>G22</f>
        <v>17450000</v>
      </c>
      <c r="H141" s="94">
        <f>H22</f>
        <v>53645669</v>
      </c>
      <c r="I141" s="95">
        <f>I22</f>
        <v>71095669</v>
      </c>
    </row>
    <row r="142" spans="1:10" s="88" customFormat="1" x14ac:dyDescent="0.2">
      <c r="A142" s="89"/>
      <c r="B142" s="96" t="s">
        <v>0</v>
      </c>
      <c r="C142" s="97"/>
      <c r="D142" s="97"/>
      <c r="E142" s="97"/>
      <c r="F142" s="97"/>
      <c r="G142" s="98">
        <f>G41</f>
        <v>81357</v>
      </c>
      <c r="H142" s="99">
        <f>H41</f>
        <v>55548697</v>
      </c>
      <c r="I142" s="100">
        <f>I41</f>
        <v>55630054</v>
      </c>
    </row>
    <row r="143" spans="1:10" s="88" customFormat="1" x14ac:dyDescent="0.2">
      <c r="A143" s="89"/>
      <c r="B143" s="101" t="s">
        <v>1</v>
      </c>
      <c r="C143" s="89"/>
      <c r="D143" s="89"/>
      <c r="E143" s="89"/>
      <c r="F143" s="89"/>
      <c r="G143" s="98">
        <f>G55</f>
        <v>164719243</v>
      </c>
      <c r="H143" s="99">
        <f>H55</f>
        <v>95712277</v>
      </c>
      <c r="I143" s="100">
        <f>I55</f>
        <v>260431520</v>
      </c>
    </row>
    <row r="144" spans="1:10" s="88" customFormat="1" x14ac:dyDescent="0.2">
      <c r="A144" s="89"/>
      <c r="B144" s="101" t="s">
        <v>2</v>
      </c>
      <c r="C144" s="89"/>
      <c r="D144" s="89"/>
      <c r="E144" s="89"/>
      <c r="F144" s="89"/>
      <c r="G144" s="98">
        <f>G74</f>
        <v>22152288</v>
      </c>
      <c r="H144" s="99">
        <f>H74</f>
        <v>17749908</v>
      </c>
      <c r="I144" s="100">
        <f>I74</f>
        <v>39902196</v>
      </c>
    </row>
    <row r="145" spans="1:9" s="88" customFormat="1" x14ac:dyDescent="0.2">
      <c r="A145" s="102"/>
      <c r="B145" s="101" t="s">
        <v>310</v>
      </c>
      <c r="C145" s="102"/>
      <c r="D145" s="102"/>
      <c r="E145" s="89"/>
      <c r="F145" s="102"/>
      <c r="G145" s="103">
        <f>G92</f>
        <v>15692346</v>
      </c>
      <c r="H145" s="104">
        <f>H92</f>
        <v>252608273</v>
      </c>
      <c r="I145" s="105">
        <f>I92</f>
        <v>268300619</v>
      </c>
    </row>
    <row r="146" spans="1:9" s="88" customFormat="1" x14ac:dyDescent="0.2">
      <c r="A146" s="102"/>
      <c r="B146" s="101" t="s">
        <v>216</v>
      </c>
      <c r="C146" s="102"/>
      <c r="D146" s="102"/>
      <c r="E146" s="89"/>
      <c r="F146" s="102"/>
      <c r="G146" s="103">
        <f>G100</f>
        <v>270330592</v>
      </c>
      <c r="H146" s="104">
        <f>H100</f>
        <v>27592132</v>
      </c>
      <c r="I146" s="105">
        <f>I100</f>
        <v>297922724</v>
      </c>
    </row>
    <row r="147" spans="1:9" s="88" customFormat="1" x14ac:dyDescent="0.2">
      <c r="A147" s="89"/>
      <c r="B147" s="101" t="s">
        <v>3</v>
      </c>
      <c r="C147" s="89"/>
      <c r="D147" s="89"/>
      <c r="E147" s="89"/>
      <c r="F147" s="89"/>
      <c r="G147" s="98">
        <f>G106</f>
        <v>30054848</v>
      </c>
      <c r="H147" s="99">
        <f>H106</f>
        <v>67450336</v>
      </c>
      <c r="I147" s="100">
        <f>I106</f>
        <v>97505184</v>
      </c>
    </row>
    <row r="148" spans="1:9" s="88" customFormat="1" x14ac:dyDescent="0.2">
      <c r="A148" s="89"/>
      <c r="B148" s="101" t="s">
        <v>4</v>
      </c>
      <c r="C148" s="89"/>
      <c r="D148" s="89"/>
      <c r="E148" s="89"/>
      <c r="F148" s="89"/>
      <c r="G148" s="98">
        <f>G127</f>
        <v>261322862</v>
      </c>
      <c r="H148" s="99">
        <f>H127</f>
        <v>181627016</v>
      </c>
      <c r="I148" s="100">
        <f>I127</f>
        <v>442949878</v>
      </c>
    </row>
    <row r="149" spans="1:9" s="88" customFormat="1" x14ac:dyDescent="0.2">
      <c r="A149" s="89"/>
      <c r="B149" s="101" t="s">
        <v>5</v>
      </c>
      <c r="C149" s="89"/>
      <c r="D149" s="89"/>
      <c r="E149" s="89"/>
      <c r="F149" s="89"/>
      <c r="G149" s="98">
        <f>G131</f>
        <v>0</v>
      </c>
      <c r="H149" s="99">
        <f>H131</f>
        <v>30189078</v>
      </c>
      <c r="I149" s="100">
        <f>I131</f>
        <v>30189078</v>
      </c>
    </row>
    <row r="150" spans="1:9" s="88" customFormat="1" x14ac:dyDescent="0.2">
      <c r="A150" s="89"/>
      <c r="B150" s="101" t="s">
        <v>6</v>
      </c>
      <c r="C150" s="89"/>
      <c r="D150" s="89"/>
      <c r="E150" s="89"/>
      <c r="F150" s="89"/>
      <c r="G150" s="98">
        <f>G135</f>
        <v>0</v>
      </c>
      <c r="H150" s="99">
        <f>H135</f>
        <v>15637000</v>
      </c>
      <c r="I150" s="100">
        <f>I135</f>
        <v>15637000</v>
      </c>
    </row>
    <row r="151" spans="1:9" s="88" customFormat="1" ht="13.5" thickBot="1" x14ac:dyDescent="0.25">
      <c r="A151" s="89"/>
      <c r="B151" s="106" t="s">
        <v>311</v>
      </c>
      <c r="C151" s="107"/>
      <c r="D151" s="107"/>
      <c r="E151" s="107"/>
      <c r="F151" s="107"/>
      <c r="G151" s="108">
        <f>SUM(G141:G150)</f>
        <v>781803536</v>
      </c>
      <c r="H151" s="99">
        <f>SUM(H141:H150)</f>
        <v>797760386</v>
      </c>
      <c r="I151" s="109">
        <f>SUM(I141:I150)</f>
        <v>1579563922</v>
      </c>
    </row>
    <row r="152" spans="1:9" s="88" customFormat="1" ht="22.5" x14ac:dyDescent="0.2">
      <c r="A152" s="89"/>
      <c r="B152" s="110" t="s">
        <v>7</v>
      </c>
      <c r="C152" s="111"/>
      <c r="D152" s="111"/>
      <c r="E152" s="111"/>
      <c r="F152" s="111"/>
      <c r="G152" s="112"/>
      <c r="H152" s="113">
        <f>I151</f>
        <v>1579563922</v>
      </c>
      <c r="I152" s="114"/>
    </row>
    <row r="153" spans="1:9" s="88" customFormat="1" x14ac:dyDescent="0.2">
      <c r="A153" s="89"/>
      <c r="B153" s="110" t="s">
        <v>8</v>
      </c>
      <c r="C153" s="111"/>
      <c r="D153" s="111"/>
      <c r="E153" s="111"/>
      <c r="F153" s="115" t="s">
        <v>312</v>
      </c>
      <c r="G153" s="116"/>
      <c r="H153" s="117">
        <f>H152</f>
        <v>1579563922</v>
      </c>
      <c r="I153" s="118"/>
    </row>
    <row r="154" spans="1:9" s="88" customFormat="1" x14ac:dyDescent="0.2">
      <c r="A154" s="89"/>
      <c r="B154" s="110" t="s">
        <v>9</v>
      </c>
      <c r="C154" s="111"/>
      <c r="D154" s="111"/>
      <c r="E154" s="111"/>
      <c r="F154" s="111"/>
      <c r="G154" s="116"/>
      <c r="H154" s="117">
        <f>H153</f>
        <v>1579563922</v>
      </c>
      <c r="I154" s="118"/>
    </row>
    <row r="155" spans="1:9" s="88" customFormat="1" ht="13.5" thickBot="1" x14ac:dyDescent="0.25">
      <c r="A155" s="89"/>
      <c r="B155" s="110" t="s">
        <v>10</v>
      </c>
      <c r="C155" s="111"/>
      <c r="D155" s="111"/>
      <c r="E155" s="111"/>
      <c r="F155" s="111"/>
      <c r="G155" s="116"/>
      <c r="H155" s="119">
        <f>ROUND(H154*0.27,0)</f>
        <v>426482259</v>
      </c>
      <c r="I155" s="118"/>
    </row>
    <row r="156" spans="1:9" s="88" customFormat="1" ht="13.5" thickBot="1" x14ac:dyDescent="0.25">
      <c r="A156" s="89"/>
      <c r="B156" s="120" t="s">
        <v>11</v>
      </c>
      <c r="C156" s="121"/>
      <c r="D156" s="121"/>
      <c r="E156" s="121"/>
      <c r="F156" s="121"/>
      <c r="G156" s="122"/>
      <c r="H156" s="123">
        <f>H154+H155</f>
        <v>2006046181</v>
      </c>
      <c r="I156" s="118"/>
    </row>
  </sheetData>
  <mergeCells count="13">
    <mergeCell ref="M4:M6"/>
    <mergeCell ref="F4:F6"/>
    <mergeCell ref="G4:G6"/>
    <mergeCell ref="H4:H6"/>
    <mergeCell ref="I4:I6"/>
    <mergeCell ref="J4:J6"/>
    <mergeCell ref="K4:K6"/>
    <mergeCell ref="L4:L6"/>
    <mergeCell ref="E4:E6"/>
    <mergeCell ref="A4:A6"/>
    <mergeCell ref="B4:B6"/>
    <mergeCell ref="C4:C6"/>
    <mergeCell ref="D4:D6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32"/>
  <sheetViews>
    <sheetView tabSelected="1" topLeftCell="A4" zoomScale="85" zoomScaleNormal="85" zoomScaleSheetLayoutView="80" workbookViewId="0">
      <selection activeCell="L18" sqref="L18"/>
    </sheetView>
  </sheetViews>
  <sheetFormatPr defaultRowHeight="12.75" x14ac:dyDescent="0.2"/>
  <cols>
    <col min="1" max="1" width="9.140625" style="157"/>
    <col min="2" max="2" width="69.28515625" style="158" customWidth="1"/>
    <col min="3" max="3" width="12.85546875" style="127" customWidth="1"/>
    <col min="4" max="4" width="10.85546875" style="135" customWidth="1"/>
    <col min="5" max="6" width="13.140625" style="128" customWidth="1"/>
    <col min="7" max="7" width="12.7109375" style="128" customWidth="1"/>
    <col min="8" max="8" width="15.85546875" style="128" customWidth="1"/>
    <col min="9" max="16384" width="9.140625" style="158"/>
  </cols>
  <sheetData>
    <row r="2" spans="1:8" s="132" customFormat="1" ht="15.75" x14ac:dyDescent="0.2">
      <c r="A2" s="191" t="s">
        <v>347</v>
      </c>
      <c r="B2" s="191"/>
      <c r="C2" s="191"/>
      <c r="D2" s="191"/>
      <c r="E2" s="191"/>
      <c r="F2" s="191"/>
      <c r="G2" s="191"/>
      <c r="H2" s="191"/>
    </row>
    <row r="3" spans="1:8" s="132" customFormat="1" ht="15.75" x14ac:dyDescent="0.2">
      <c r="A3" s="152"/>
      <c r="B3" s="203"/>
      <c r="C3" s="203"/>
      <c r="D3" s="203"/>
      <c r="E3" s="203"/>
      <c r="F3" s="203"/>
      <c r="G3" s="203"/>
      <c r="H3" s="203"/>
    </row>
    <row r="4" spans="1:8" s="132" customFormat="1" ht="34.5" customHeight="1" x14ac:dyDescent="0.2">
      <c r="A4" s="191" t="s">
        <v>351</v>
      </c>
      <c r="B4" s="191"/>
      <c r="C4" s="191"/>
      <c r="D4" s="191"/>
      <c r="E4" s="191"/>
      <c r="F4" s="191"/>
      <c r="G4" s="191"/>
      <c r="H4" s="191"/>
    </row>
    <row r="5" spans="1:8" s="132" customFormat="1" ht="15.75" x14ac:dyDescent="0.2">
      <c r="A5" s="152"/>
      <c r="B5" s="204"/>
      <c r="C5" s="204"/>
      <c r="D5" s="204"/>
      <c r="E5" s="204"/>
      <c r="F5" s="204"/>
      <c r="G5" s="204"/>
      <c r="H5" s="204"/>
    </row>
    <row r="6" spans="1:8" s="133" customFormat="1" ht="13.5" thickBot="1" x14ac:dyDescent="0.25">
      <c r="A6" s="153"/>
      <c r="C6" s="134"/>
      <c r="D6" s="135"/>
      <c r="E6" s="208"/>
      <c r="F6" s="208"/>
      <c r="G6" s="208"/>
      <c r="H6" s="208"/>
    </row>
    <row r="7" spans="1:8" s="126" customFormat="1" ht="12.75" customHeight="1" x14ac:dyDescent="0.2">
      <c r="A7" s="192" t="s">
        <v>334</v>
      </c>
      <c r="B7" s="197" t="s">
        <v>16</v>
      </c>
      <c r="C7" s="200" t="s">
        <v>17</v>
      </c>
      <c r="D7" s="194" t="s">
        <v>18</v>
      </c>
      <c r="E7" s="205" t="s">
        <v>331</v>
      </c>
      <c r="F7" s="209" t="s">
        <v>332</v>
      </c>
      <c r="G7" s="209" t="s">
        <v>333</v>
      </c>
      <c r="H7" s="212" t="s">
        <v>23</v>
      </c>
    </row>
    <row r="8" spans="1:8" s="126" customFormat="1" x14ac:dyDescent="0.2">
      <c r="A8" s="193"/>
      <c r="B8" s="198"/>
      <c r="C8" s="201"/>
      <c r="D8" s="195"/>
      <c r="E8" s="206"/>
      <c r="F8" s="210"/>
      <c r="G8" s="210"/>
      <c r="H8" s="213"/>
    </row>
    <row r="9" spans="1:8" s="126" customFormat="1" ht="13.5" thickBot="1" x14ac:dyDescent="0.25">
      <c r="A9" s="193"/>
      <c r="B9" s="199"/>
      <c r="C9" s="202"/>
      <c r="D9" s="196"/>
      <c r="E9" s="207"/>
      <c r="F9" s="211"/>
      <c r="G9" s="211"/>
      <c r="H9" s="214"/>
    </row>
    <row r="10" spans="1:8" ht="13.5" thickBot="1" x14ac:dyDescent="0.25">
      <c r="A10" s="154"/>
      <c r="B10" s="161" t="s">
        <v>346</v>
      </c>
      <c r="C10" s="160"/>
      <c r="D10" s="142"/>
      <c r="E10" s="145"/>
      <c r="F10" s="145"/>
      <c r="G10" s="145"/>
      <c r="H10" s="146"/>
    </row>
    <row r="11" spans="1:8" x14ac:dyDescent="0.2">
      <c r="A11" s="174" t="s">
        <v>338</v>
      </c>
      <c r="B11" s="2" t="s">
        <v>359</v>
      </c>
      <c r="C11" s="130" t="s">
        <v>24</v>
      </c>
      <c r="D11" s="144">
        <v>25035</v>
      </c>
      <c r="E11" s="171"/>
      <c r="F11" s="171"/>
      <c r="G11" s="172">
        <v>0</v>
      </c>
      <c r="H11" s="173">
        <f t="shared" ref="H11:H23" si="0">G11*D11</f>
        <v>0</v>
      </c>
    </row>
    <row r="12" spans="1:8" x14ac:dyDescent="0.2">
      <c r="A12" s="156" t="s">
        <v>335</v>
      </c>
      <c r="B12" s="2" t="s">
        <v>340</v>
      </c>
      <c r="C12" s="130" t="s">
        <v>353</v>
      </c>
      <c r="D12" s="144">
        <v>30551</v>
      </c>
      <c r="E12" s="171"/>
      <c r="F12" s="171"/>
      <c r="G12" s="172">
        <f t="shared" ref="G12:G23" si="1">F12*E12</f>
        <v>0</v>
      </c>
      <c r="H12" s="173">
        <f t="shared" si="0"/>
        <v>0</v>
      </c>
    </row>
    <row r="13" spans="1:8" ht="25.5" x14ac:dyDescent="0.2">
      <c r="A13" s="155" t="s">
        <v>336</v>
      </c>
      <c r="B13" s="1" t="s">
        <v>365</v>
      </c>
      <c r="C13" s="131" t="s">
        <v>291</v>
      </c>
      <c r="D13" s="143">
        <v>36050</v>
      </c>
      <c r="E13" s="148"/>
      <c r="F13" s="148"/>
      <c r="G13" s="149">
        <f t="shared" si="1"/>
        <v>0</v>
      </c>
      <c r="H13" s="150">
        <f t="shared" si="0"/>
        <v>0</v>
      </c>
    </row>
    <row r="14" spans="1:8" x14ac:dyDescent="0.2">
      <c r="A14" s="155" t="s">
        <v>337</v>
      </c>
      <c r="B14" s="1" t="s">
        <v>352</v>
      </c>
      <c r="C14" s="131" t="s">
        <v>291</v>
      </c>
      <c r="D14" s="143">
        <v>8</v>
      </c>
      <c r="E14" s="148"/>
      <c r="F14" s="148"/>
      <c r="G14" s="149">
        <v>0</v>
      </c>
      <c r="H14" s="150">
        <f t="shared" si="0"/>
        <v>0</v>
      </c>
    </row>
    <row r="15" spans="1:8" x14ac:dyDescent="0.2">
      <c r="A15" s="155" t="s">
        <v>339</v>
      </c>
      <c r="B15" s="159" t="s">
        <v>360</v>
      </c>
      <c r="C15" s="131" t="s">
        <v>291</v>
      </c>
      <c r="D15" s="143">
        <v>1821</v>
      </c>
      <c r="E15" s="148"/>
      <c r="F15" s="148"/>
      <c r="G15" s="149">
        <f t="shared" si="1"/>
        <v>0</v>
      </c>
      <c r="H15" s="150">
        <f t="shared" si="0"/>
        <v>0</v>
      </c>
    </row>
    <row r="16" spans="1:8" x14ac:dyDescent="0.2">
      <c r="A16" s="155" t="s">
        <v>343</v>
      </c>
      <c r="B16" s="159" t="s">
        <v>366</v>
      </c>
      <c r="C16" s="131" t="s">
        <v>24</v>
      </c>
      <c r="D16" s="143">
        <v>11057</v>
      </c>
      <c r="E16" s="148"/>
      <c r="F16" s="148"/>
      <c r="G16" s="149">
        <f t="shared" si="1"/>
        <v>0</v>
      </c>
      <c r="H16" s="150">
        <f t="shared" si="0"/>
        <v>0</v>
      </c>
    </row>
    <row r="17" spans="1:8" x14ac:dyDescent="0.2">
      <c r="A17" s="155" t="s">
        <v>344</v>
      </c>
      <c r="B17" s="159" t="s">
        <v>341</v>
      </c>
      <c r="C17" s="131" t="s">
        <v>291</v>
      </c>
      <c r="D17" s="143">
        <v>413</v>
      </c>
      <c r="E17" s="148"/>
      <c r="F17" s="148"/>
      <c r="G17" s="149">
        <f t="shared" si="1"/>
        <v>0</v>
      </c>
      <c r="H17" s="150">
        <f t="shared" si="0"/>
        <v>0</v>
      </c>
    </row>
    <row r="18" spans="1:8" ht="25.5" x14ac:dyDescent="0.2">
      <c r="A18" s="155" t="s">
        <v>345</v>
      </c>
      <c r="B18" s="159" t="s">
        <v>367</v>
      </c>
      <c r="C18" s="131" t="s">
        <v>279</v>
      </c>
      <c r="D18" s="143">
        <v>6498</v>
      </c>
      <c r="E18" s="148"/>
      <c r="F18" s="148"/>
      <c r="G18" s="149">
        <f t="shared" si="1"/>
        <v>0</v>
      </c>
      <c r="H18" s="150">
        <f t="shared" si="0"/>
        <v>0</v>
      </c>
    </row>
    <row r="19" spans="1:8" ht="38.25" x14ac:dyDescent="0.2">
      <c r="A19" s="155" t="s">
        <v>354</v>
      </c>
      <c r="B19" s="125" t="s">
        <v>361</v>
      </c>
      <c r="C19" s="131" t="s">
        <v>291</v>
      </c>
      <c r="D19" s="143">
        <v>10316</v>
      </c>
      <c r="E19" s="148"/>
      <c r="F19" s="148"/>
      <c r="G19" s="149">
        <f t="shared" si="1"/>
        <v>0</v>
      </c>
      <c r="H19" s="150">
        <f t="shared" si="0"/>
        <v>0</v>
      </c>
    </row>
    <row r="20" spans="1:8" ht="76.5" x14ac:dyDescent="0.2">
      <c r="A20" s="155" t="s">
        <v>355</v>
      </c>
      <c r="B20" s="125" t="s">
        <v>364</v>
      </c>
      <c r="C20" s="131" t="s">
        <v>291</v>
      </c>
      <c r="D20" s="143">
        <v>13695</v>
      </c>
      <c r="E20" s="148"/>
      <c r="F20" s="148"/>
      <c r="G20" s="149">
        <v>0</v>
      </c>
      <c r="H20" s="150">
        <f t="shared" si="0"/>
        <v>0</v>
      </c>
    </row>
    <row r="21" spans="1:8" x14ac:dyDescent="0.2">
      <c r="A21" s="155" t="s">
        <v>356</v>
      </c>
      <c r="B21" s="125" t="s">
        <v>362</v>
      </c>
      <c r="C21" s="131" t="s">
        <v>291</v>
      </c>
      <c r="D21" s="143">
        <v>261</v>
      </c>
      <c r="E21" s="148"/>
      <c r="F21" s="148"/>
      <c r="G21" s="149">
        <v>0</v>
      </c>
      <c r="H21" s="150">
        <f t="shared" si="0"/>
        <v>0</v>
      </c>
    </row>
    <row r="22" spans="1:8" x14ac:dyDescent="0.2">
      <c r="A22" s="155" t="s">
        <v>357</v>
      </c>
      <c r="B22" s="125" t="s">
        <v>363</v>
      </c>
      <c r="C22" s="131" t="s">
        <v>291</v>
      </c>
      <c r="D22" s="143">
        <v>111</v>
      </c>
      <c r="E22" s="148"/>
      <c r="F22" s="148"/>
      <c r="G22" s="149">
        <v>0</v>
      </c>
      <c r="H22" s="150">
        <f t="shared" si="0"/>
        <v>0</v>
      </c>
    </row>
    <row r="23" spans="1:8" x14ac:dyDescent="0.2">
      <c r="A23" s="155" t="s">
        <v>358</v>
      </c>
      <c r="B23" s="159" t="s">
        <v>342</v>
      </c>
      <c r="C23" s="131" t="s">
        <v>24</v>
      </c>
      <c r="D23" s="143">
        <v>45807</v>
      </c>
      <c r="E23" s="148"/>
      <c r="F23" s="148"/>
      <c r="G23" s="149">
        <f t="shared" si="1"/>
        <v>0</v>
      </c>
      <c r="H23" s="150">
        <f t="shared" si="0"/>
        <v>0</v>
      </c>
    </row>
    <row r="24" spans="1:8" ht="25.5" x14ac:dyDescent="0.2">
      <c r="A24" s="155" t="s">
        <v>368</v>
      </c>
      <c r="B24" s="1" t="s">
        <v>369</v>
      </c>
      <c r="C24" s="131" t="s">
        <v>291</v>
      </c>
      <c r="D24" s="143"/>
      <c r="E24" s="148"/>
      <c r="F24" s="148"/>
      <c r="G24" s="149">
        <f t="shared" ref="G24" si="2">F24*E24</f>
        <v>0</v>
      </c>
      <c r="H24" s="150">
        <f t="shared" ref="H24" si="3">G24*D24</f>
        <v>0</v>
      </c>
    </row>
    <row r="25" spans="1:8" ht="25.5" x14ac:dyDescent="0.2">
      <c r="A25" s="155" t="s">
        <v>370</v>
      </c>
      <c r="B25" s="159" t="s">
        <v>371</v>
      </c>
      <c r="C25" s="131" t="s">
        <v>24</v>
      </c>
      <c r="D25" s="143"/>
      <c r="E25" s="148"/>
      <c r="F25" s="148"/>
      <c r="G25" s="149">
        <f t="shared" ref="G25:G26" si="4">F25*E25</f>
        <v>0</v>
      </c>
      <c r="H25" s="150">
        <f t="shared" ref="H25:H26" si="5">G25*D25</f>
        <v>0</v>
      </c>
    </row>
    <row r="26" spans="1:8" ht="26.25" thickBot="1" x14ac:dyDescent="0.25">
      <c r="A26" s="155" t="s">
        <v>372</v>
      </c>
      <c r="B26" s="159" t="s">
        <v>373</v>
      </c>
      <c r="C26" s="131" t="s">
        <v>279</v>
      </c>
      <c r="D26" s="143"/>
      <c r="E26" s="148"/>
      <c r="F26" s="148"/>
      <c r="G26" s="149">
        <f t="shared" si="4"/>
        <v>0</v>
      </c>
      <c r="H26" s="150">
        <f t="shared" si="5"/>
        <v>0</v>
      </c>
    </row>
    <row r="27" spans="1:8" ht="13.5" thickBot="1" x14ac:dyDescent="0.25">
      <c r="A27" s="154"/>
      <c r="B27" s="161" t="s">
        <v>348</v>
      </c>
      <c r="C27" s="160"/>
      <c r="D27" s="142"/>
      <c r="E27" s="145"/>
      <c r="F27" s="145"/>
      <c r="G27" s="147"/>
      <c r="H27" s="151">
        <f>SUM(H12:H23)</f>
        <v>0</v>
      </c>
    </row>
    <row r="28" spans="1:8" ht="13.5" thickBot="1" x14ac:dyDescent="0.25">
      <c r="A28" s="154"/>
      <c r="B28" s="140" t="s">
        <v>350</v>
      </c>
      <c r="C28" s="141"/>
      <c r="D28" s="137"/>
      <c r="E28" s="138"/>
      <c r="F28" s="138"/>
      <c r="G28" s="138"/>
      <c r="H28" s="162">
        <f>H27*0.27</f>
        <v>0</v>
      </c>
    </row>
    <row r="29" spans="1:8" s="170" customFormat="1" ht="14.25" thickBot="1" x14ac:dyDescent="0.25">
      <c r="A29" s="163"/>
      <c r="B29" s="164" t="s">
        <v>349</v>
      </c>
      <c r="C29" s="165"/>
      <c r="D29" s="166"/>
      <c r="E29" s="167"/>
      <c r="F29" s="167"/>
      <c r="G29" s="168"/>
      <c r="H29" s="169">
        <f>H28+H27</f>
        <v>0</v>
      </c>
    </row>
    <row r="30" spans="1:8" x14ac:dyDescent="0.2">
      <c r="B30" s="136"/>
      <c r="C30" s="129"/>
      <c r="D30" s="137"/>
      <c r="E30" s="138"/>
      <c r="F30" s="138"/>
      <c r="G30" s="139"/>
      <c r="H30" s="139"/>
    </row>
    <row r="31" spans="1:8" x14ac:dyDescent="0.2">
      <c r="B31" s="136"/>
      <c r="C31" s="129"/>
      <c r="D31" s="137"/>
      <c r="E31" s="138"/>
      <c r="F31" s="138"/>
      <c r="G31" s="139"/>
      <c r="H31" s="139"/>
    </row>
    <row r="32" spans="1:8" x14ac:dyDescent="0.2">
      <c r="B32" s="136"/>
      <c r="C32" s="129"/>
      <c r="D32" s="137"/>
      <c r="E32" s="138"/>
      <c r="F32" s="138"/>
      <c r="G32" s="139"/>
      <c r="H32" s="139"/>
    </row>
  </sheetData>
  <mergeCells count="13">
    <mergeCell ref="A4:H4"/>
    <mergeCell ref="A2:H2"/>
    <mergeCell ref="A7:A9"/>
    <mergeCell ref="D7:D9"/>
    <mergeCell ref="B7:B9"/>
    <mergeCell ref="C7:C9"/>
    <mergeCell ref="B3:H3"/>
    <mergeCell ref="B5:H5"/>
    <mergeCell ref="E7:E9"/>
    <mergeCell ref="E6:H6"/>
    <mergeCell ref="F7:F9"/>
    <mergeCell ref="G7:G9"/>
    <mergeCell ref="H7:H9"/>
  </mergeCells>
  <phoneticPr fontId="0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88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Sheet1</vt:lpstr>
      <vt:lpstr>Költségvetési kiírás</vt:lpstr>
      <vt:lpstr>'Költségvetési kiírás'!Nyomtatási_cím</vt:lpstr>
      <vt:lpstr>'Költségvetési kiírás'!Nyomtatási_terület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Sári Mihály</dc:creator>
  <cp:lastModifiedBy>Hegedüs József</cp:lastModifiedBy>
  <cp:lastPrinted>2015-02-16T12:50:02Z</cp:lastPrinted>
  <dcterms:created xsi:type="dcterms:W3CDTF">2014-01-24T15:56:48Z</dcterms:created>
  <dcterms:modified xsi:type="dcterms:W3CDTF">2015-02-24T09:24:09Z</dcterms:modified>
</cp:coreProperties>
</file>